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CE65D62-64E7-4B35-85F5-E71181B866D7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Forecast Analysis" sheetId="1" r:id="rId1"/>
    <sheet name="Sales+FC" sheetId="3" r:id="rId2"/>
    <sheet name="SKU Level Accuracy - Last Month" sheetId="2" r:id="rId3"/>
    <sheet name="Master" sheetId="4" r:id="rId4"/>
  </sheets>
  <definedNames>
    <definedName name="_xlnm._FilterDatabase" localSheetId="0" hidden="1">'Forecast Analysis'!$A$46:$N$182</definedName>
    <definedName name="_xlnm._FilterDatabase" localSheetId="3" hidden="1">Master!$B$6:$D$463</definedName>
    <definedName name="_xlnm._FilterDatabase" localSheetId="1" hidden="1">'Sales+FC'!$A$7:$BB$468</definedName>
    <definedName name="_xlnm._FilterDatabase" localSheetId="2" hidden="1">'SKU Level Accuracy - Last Month'!$A$8:$J$463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K436" i="2"/>
  <c r="I436" i="2" s="1"/>
  <c r="L436" i="2"/>
  <c r="J436" i="2" s="1"/>
  <c r="K437" i="2"/>
  <c r="I437" i="2" s="1"/>
  <c r="L437" i="2"/>
  <c r="J437" i="2" s="1"/>
  <c r="K438" i="2"/>
  <c r="I438" i="2" s="1"/>
  <c r="L438" i="2"/>
  <c r="J438" i="2" s="1"/>
  <c r="K439" i="2"/>
  <c r="I439" i="2" s="1"/>
  <c r="L439" i="2"/>
  <c r="J439" i="2" s="1"/>
  <c r="K440" i="2"/>
  <c r="I440" i="2" s="1"/>
  <c r="L440" i="2"/>
  <c r="J440" i="2" s="1"/>
  <c r="K441" i="2"/>
  <c r="I441" i="2" s="1"/>
  <c r="L441" i="2"/>
  <c r="J441" i="2" s="1"/>
  <c r="K442" i="2"/>
  <c r="I442" i="2" s="1"/>
  <c r="L442" i="2"/>
  <c r="J442" i="2" s="1"/>
  <c r="K443" i="2"/>
  <c r="I443" i="2" s="1"/>
  <c r="L443" i="2"/>
  <c r="J443" i="2" s="1"/>
  <c r="K444" i="2"/>
  <c r="I444" i="2" s="1"/>
  <c r="L444" i="2"/>
  <c r="J444" i="2" s="1"/>
  <c r="K445" i="2"/>
  <c r="I445" i="2" s="1"/>
  <c r="L445" i="2"/>
  <c r="J445" i="2" s="1"/>
  <c r="K446" i="2"/>
  <c r="I446" i="2" s="1"/>
  <c r="L446" i="2"/>
  <c r="J446" i="2" s="1"/>
  <c r="K447" i="2"/>
  <c r="I447" i="2" s="1"/>
  <c r="L447" i="2"/>
  <c r="J447" i="2" s="1"/>
  <c r="K448" i="2"/>
  <c r="I448" i="2" s="1"/>
  <c r="L448" i="2"/>
  <c r="J448" i="2" s="1"/>
  <c r="K449" i="2"/>
  <c r="I449" i="2" s="1"/>
  <c r="L449" i="2"/>
  <c r="J449" i="2" s="1"/>
  <c r="K450" i="2"/>
  <c r="I450" i="2" s="1"/>
  <c r="L450" i="2"/>
  <c r="J450" i="2" s="1"/>
  <c r="K451" i="2"/>
  <c r="I451" i="2" s="1"/>
  <c r="L451" i="2"/>
  <c r="J451" i="2" s="1"/>
  <c r="K452" i="2"/>
  <c r="I452" i="2" s="1"/>
  <c r="L452" i="2"/>
  <c r="J452" i="2" s="1"/>
  <c r="K453" i="2"/>
  <c r="I453" i="2" s="1"/>
  <c r="L453" i="2"/>
  <c r="J453" i="2" s="1"/>
  <c r="K454" i="2"/>
  <c r="I454" i="2" s="1"/>
  <c r="L454" i="2"/>
  <c r="J454" i="2" s="1"/>
  <c r="K455" i="2"/>
  <c r="I455" i="2" s="1"/>
  <c r="L455" i="2"/>
  <c r="J455" i="2" s="1"/>
  <c r="K456" i="2"/>
  <c r="I456" i="2" s="1"/>
  <c r="L456" i="2"/>
  <c r="J456" i="2" s="1"/>
  <c r="K457" i="2"/>
  <c r="I457" i="2" s="1"/>
  <c r="L457" i="2"/>
  <c r="J457" i="2" s="1"/>
  <c r="K458" i="2"/>
  <c r="I458" i="2" s="1"/>
  <c r="L458" i="2"/>
  <c r="J458" i="2" s="1"/>
  <c r="K459" i="2"/>
  <c r="I459" i="2" s="1"/>
  <c r="L459" i="2"/>
  <c r="J459" i="2" s="1"/>
  <c r="K460" i="2"/>
  <c r="I460" i="2" s="1"/>
  <c r="L460" i="2"/>
  <c r="J460" i="2" s="1"/>
  <c r="K461" i="2"/>
  <c r="I461" i="2" s="1"/>
  <c r="L461" i="2"/>
  <c r="J461" i="2" s="1"/>
  <c r="K462" i="2"/>
  <c r="I462" i="2" s="1"/>
  <c r="L462" i="2"/>
  <c r="J462" i="2" s="1"/>
  <c r="K463" i="2"/>
  <c r="I463" i="2" s="1"/>
  <c r="L463" i="2"/>
  <c r="J463" i="2" s="1"/>
  <c r="C504" i="1" l="1"/>
  <c r="C505" i="1"/>
  <c r="C506" i="1"/>
  <c r="I506" i="1" s="1"/>
  <c r="C507" i="1"/>
  <c r="A484" i="1"/>
  <c r="A492" i="1"/>
  <c r="A496" i="1"/>
  <c r="A500" i="1"/>
  <c r="A479" i="1"/>
  <c r="A483" i="1"/>
  <c r="A487" i="1"/>
  <c r="A489" i="1"/>
  <c r="A490" i="1"/>
  <c r="A504" i="1"/>
  <c r="A497" i="1"/>
  <c r="A498" i="1"/>
  <c r="A501" i="1"/>
  <c r="A502" i="1"/>
  <c r="A503" i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8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9" i="3"/>
  <c r="A8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F10" i="1" s="1"/>
  <c r="AU6" i="3"/>
  <c r="G10" i="1" s="1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C480" i="1"/>
  <c r="D480" i="1" s="1"/>
  <c r="C481" i="1"/>
  <c r="D481" i="1" s="1"/>
  <c r="C482" i="1"/>
  <c r="D482" i="1" s="1"/>
  <c r="C483" i="1"/>
  <c r="C484" i="1"/>
  <c r="D484" i="1" s="1"/>
  <c r="C485" i="1"/>
  <c r="D485" i="1" s="1"/>
  <c r="C486" i="1"/>
  <c r="D486" i="1" s="1"/>
  <c r="C487" i="1"/>
  <c r="D487" i="1" s="1"/>
  <c r="C488" i="1"/>
  <c r="D488" i="1" s="1"/>
  <c r="C489" i="1"/>
  <c r="D489" i="1" s="1"/>
  <c r="C490" i="1"/>
  <c r="D490" i="1" s="1"/>
  <c r="C491" i="1"/>
  <c r="D491" i="1" s="1"/>
  <c r="C492" i="1"/>
  <c r="D492" i="1" s="1"/>
  <c r="C493" i="1"/>
  <c r="D493" i="1" s="1"/>
  <c r="C494" i="1"/>
  <c r="D494" i="1" s="1"/>
  <c r="C495" i="1"/>
  <c r="C496" i="1"/>
  <c r="D496" i="1" s="1"/>
  <c r="C497" i="1"/>
  <c r="D497" i="1" s="1"/>
  <c r="C498" i="1"/>
  <c r="D498" i="1" s="1"/>
  <c r="C499" i="1"/>
  <c r="C500" i="1"/>
  <c r="D500" i="1" s="1"/>
  <c r="C501" i="1"/>
  <c r="D501" i="1" s="1"/>
  <c r="C502" i="1"/>
  <c r="D502" i="1" s="1"/>
  <c r="C503" i="1"/>
  <c r="D503" i="1" s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A480" i="1"/>
  <c r="A488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30" i="1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K434" i="2"/>
  <c r="I434" i="2" s="1"/>
  <c r="L434" i="2"/>
  <c r="J434" i="2" s="1"/>
  <c r="K435" i="2"/>
  <c r="I435" i="2" s="1"/>
  <c r="L435" i="2"/>
  <c r="J435" i="2" s="1"/>
  <c r="C479" i="1"/>
  <c r="D479" i="1" s="1"/>
  <c r="B432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H505" i="1" l="1"/>
  <c r="D505" i="1"/>
  <c r="J499" i="1"/>
  <c r="D499" i="1"/>
  <c r="J495" i="1"/>
  <c r="D495" i="1"/>
  <c r="J483" i="1"/>
  <c r="D483" i="1"/>
  <c r="K506" i="1"/>
  <c r="D506" i="1"/>
  <c r="B507" i="1"/>
  <c r="D507" i="1"/>
  <c r="G504" i="1"/>
  <c r="D504" i="1"/>
  <c r="A486" i="1"/>
  <c r="A482" i="1"/>
  <c r="A485" i="1"/>
  <c r="A481" i="1"/>
  <c r="C6" i="3"/>
  <c r="A6" i="3"/>
  <c r="I507" i="1"/>
  <c r="J507" i="1"/>
  <c r="H507" i="1"/>
  <c r="G507" i="1"/>
  <c r="K507" i="1"/>
  <c r="A499" i="1"/>
  <c r="A495" i="1"/>
  <c r="A491" i="1"/>
  <c r="L491" i="1"/>
  <c r="K491" i="1"/>
  <c r="L479" i="1"/>
  <c r="K479" i="1"/>
  <c r="L500" i="1"/>
  <c r="K500" i="1"/>
  <c r="J500" i="1"/>
  <c r="L496" i="1"/>
  <c r="K496" i="1"/>
  <c r="J496" i="1"/>
  <c r="L492" i="1"/>
  <c r="K492" i="1"/>
  <c r="J492" i="1"/>
  <c r="L488" i="1"/>
  <c r="K488" i="1"/>
  <c r="J488" i="1"/>
  <c r="L484" i="1"/>
  <c r="K484" i="1"/>
  <c r="J484" i="1"/>
  <c r="L480" i="1"/>
  <c r="K480" i="1"/>
  <c r="J480" i="1"/>
  <c r="A507" i="1"/>
  <c r="B504" i="1"/>
  <c r="L504" i="1"/>
  <c r="K504" i="1"/>
  <c r="J504" i="1"/>
  <c r="H504" i="1"/>
  <c r="I504" i="1"/>
  <c r="J479" i="1"/>
  <c r="L503" i="1"/>
  <c r="K503" i="1"/>
  <c r="L495" i="1"/>
  <c r="K495" i="1"/>
  <c r="L483" i="1"/>
  <c r="K483" i="1"/>
  <c r="L502" i="1"/>
  <c r="K502" i="1"/>
  <c r="J502" i="1"/>
  <c r="L498" i="1"/>
  <c r="K498" i="1"/>
  <c r="J498" i="1"/>
  <c r="L494" i="1"/>
  <c r="K494" i="1"/>
  <c r="J494" i="1"/>
  <c r="L490" i="1"/>
  <c r="K490" i="1"/>
  <c r="J490" i="1"/>
  <c r="L486" i="1"/>
  <c r="K486" i="1"/>
  <c r="J486" i="1"/>
  <c r="L482" i="1"/>
  <c r="K482" i="1"/>
  <c r="J482" i="1"/>
  <c r="A494" i="1"/>
  <c r="A506" i="1"/>
  <c r="J491" i="1"/>
  <c r="L499" i="1"/>
  <c r="K499" i="1"/>
  <c r="L487" i="1"/>
  <c r="K487" i="1"/>
  <c r="L501" i="1"/>
  <c r="K501" i="1"/>
  <c r="J501" i="1"/>
  <c r="L497" i="1"/>
  <c r="K497" i="1"/>
  <c r="J497" i="1"/>
  <c r="L493" i="1"/>
  <c r="K493" i="1"/>
  <c r="J493" i="1"/>
  <c r="L489" i="1"/>
  <c r="K489" i="1"/>
  <c r="J489" i="1"/>
  <c r="L485" i="1"/>
  <c r="K485" i="1"/>
  <c r="J485" i="1"/>
  <c r="L481" i="1"/>
  <c r="K481" i="1"/>
  <c r="J481" i="1"/>
  <c r="A493" i="1"/>
  <c r="A505" i="1"/>
  <c r="B505" i="1"/>
  <c r="L505" i="1"/>
  <c r="I505" i="1"/>
  <c r="K505" i="1"/>
  <c r="J505" i="1"/>
  <c r="G505" i="1"/>
  <c r="J503" i="1"/>
  <c r="J487" i="1"/>
  <c r="J506" i="1"/>
  <c r="B506" i="1"/>
  <c r="L506" i="1"/>
  <c r="H506" i="1"/>
  <c r="L507" i="1"/>
  <c r="M507" i="1" s="1"/>
  <c r="G506" i="1"/>
  <c r="Q9" i="1"/>
  <c r="I479" i="1"/>
  <c r="H491" i="1"/>
  <c r="F499" i="1"/>
  <c r="H499" i="1"/>
  <c r="H483" i="1"/>
  <c r="I491" i="1"/>
  <c r="G491" i="1"/>
  <c r="G503" i="1"/>
  <c r="G487" i="1"/>
  <c r="H495" i="1"/>
  <c r="I503" i="1"/>
  <c r="I487" i="1"/>
  <c r="E499" i="1"/>
  <c r="G499" i="1"/>
  <c r="G483" i="1"/>
  <c r="I499" i="1"/>
  <c r="I483" i="1"/>
  <c r="G495" i="1"/>
  <c r="H503" i="1"/>
  <c r="H487" i="1"/>
  <c r="I495" i="1"/>
  <c r="E498" i="1"/>
  <c r="F498" i="1"/>
  <c r="G502" i="1"/>
  <c r="G498" i="1"/>
  <c r="G494" i="1"/>
  <c r="G490" i="1"/>
  <c r="G486" i="1"/>
  <c r="G482" i="1"/>
  <c r="H502" i="1"/>
  <c r="H498" i="1"/>
  <c r="H494" i="1"/>
  <c r="H490" i="1"/>
  <c r="H486" i="1"/>
  <c r="H482" i="1"/>
  <c r="I502" i="1"/>
  <c r="I498" i="1"/>
  <c r="I494" i="1"/>
  <c r="I490" i="1"/>
  <c r="I486" i="1"/>
  <c r="I482" i="1"/>
  <c r="M486" i="1"/>
  <c r="E497" i="1"/>
  <c r="F497" i="1"/>
  <c r="G501" i="1"/>
  <c r="G497" i="1"/>
  <c r="G493" i="1"/>
  <c r="G489" i="1"/>
  <c r="G485" i="1"/>
  <c r="G481" i="1"/>
  <c r="H501" i="1"/>
  <c r="H497" i="1"/>
  <c r="H493" i="1"/>
  <c r="H489" i="1"/>
  <c r="H485" i="1"/>
  <c r="H481" i="1"/>
  <c r="I501" i="1"/>
  <c r="I497" i="1"/>
  <c r="I493" i="1"/>
  <c r="I489" i="1"/>
  <c r="I485" i="1"/>
  <c r="I481" i="1"/>
  <c r="M481" i="1"/>
  <c r="G500" i="1"/>
  <c r="G496" i="1"/>
  <c r="G492" i="1"/>
  <c r="G488" i="1"/>
  <c r="G484" i="1"/>
  <c r="G480" i="1"/>
  <c r="H500" i="1"/>
  <c r="H496" i="1"/>
  <c r="H492" i="1"/>
  <c r="H488" i="1"/>
  <c r="H484" i="1"/>
  <c r="H480" i="1"/>
  <c r="I500" i="1"/>
  <c r="I496" i="1"/>
  <c r="I492" i="1"/>
  <c r="I488" i="1"/>
  <c r="I484" i="1"/>
  <c r="I480" i="1"/>
  <c r="B479" i="1"/>
  <c r="G479" i="1"/>
  <c r="H479" i="1"/>
  <c r="B8" i="3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D191" i="1" s="1"/>
  <c r="C192" i="1"/>
  <c r="D192" i="1" s="1"/>
  <c r="C193" i="1"/>
  <c r="D193" i="1" s="1"/>
  <c r="C194" i="1"/>
  <c r="D194" i="1" s="1"/>
  <c r="C195" i="1"/>
  <c r="D195" i="1" s="1"/>
  <c r="C196" i="1"/>
  <c r="D196" i="1" s="1"/>
  <c r="C197" i="1"/>
  <c r="D197" i="1" s="1"/>
  <c r="C198" i="1"/>
  <c r="D198" i="1" s="1"/>
  <c r="C199" i="1"/>
  <c r="D199" i="1" s="1"/>
  <c r="C200" i="1"/>
  <c r="D200" i="1" s="1"/>
  <c r="C201" i="1"/>
  <c r="D201" i="1" s="1"/>
  <c r="C202" i="1"/>
  <c r="D202" i="1" s="1"/>
  <c r="C203" i="1"/>
  <c r="D203" i="1" s="1"/>
  <c r="C204" i="1"/>
  <c r="D204" i="1" s="1"/>
  <c r="C205" i="1"/>
  <c r="D205" i="1" s="1"/>
  <c r="C206" i="1"/>
  <c r="D206" i="1" s="1"/>
  <c r="C207" i="1"/>
  <c r="D207" i="1" s="1"/>
  <c r="C208" i="1"/>
  <c r="D208" i="1" s="1"/>
  <c r="C209" i="1"/>
  <c r="D209" i="1" s="1"/>
  <c r="C210" i="1"/>
  <c r="D210" i="1" s="1"/>
  <c r="C211" i="1"/>
  <c r="D211" i="1" s="1"/>
  <c r="C212" i="1"/>
  <c r="D212" i="1" s="1"/>
  <c r="C213" i="1"/>
  <c r="D213" i="1" s="1"/>
  <c r="C214" i="1"/>
  <c r="D214" i="1" s="1"/>
  <c r="C215" i="1"/>
  <c r="D215" i="1" s="1"/>
  <c r="C216" i="1"/>
  <c r="D216" i="1" s="1"/>
  <c r="C217" i="1"/>
  <c r="D217" i="1" s="1"/>
  <c r="C218" i="1"/>
  <c r="D218" i="1" s="1"/>
  <c r="C219" i="1"/>
  <c r="D219" i="1" s="1"/>
  <c r="C220" i="1"/>
  <c r="D220" i="1" s="1"/>
  <c r="C221" i="1"/>
  <c r="D221" i="1" s="1"/>
  <c r="C222" i="1"/>
  <c r="D222" i="1" s="1"/>
  <c r="C223" i="1"/>
  <c r="D223" i="1" s="1"/>
  <c r="C224" i="1"/>
  <c r="D224" i="1" s="1"/>
  <c r="C225" i="1"/>
  <c r="D225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35" i="1"/>
  <c r="D235" i="1" s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D242" i="1" s="1"/>
  <c r="C243" i="1"/>
  <c r="D243" i="1" s="1"/>
  <c r="C244" i="1"/>
  <c r="D244" i="1" s="1"/>
  <c r="C245" i="1"/>
  <c r="D245" i="1" s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D254" i="1" s="1"/>
  <c r="C255" i="1"/>
  <c r="D255" i="1" s="1"/>
  <c r="C256" i="1"/>
  <c r="D256" i="1" s="1"/>
  <c r="C257" i="1"/>
  <c r="D257" i="1" s="1"/>
  <c r="C258" i="1"/>
  <c r="D258" i="1" s="1"/>
  <c r="C259" i="1"/>
  <c r="D259" i="1" s="1"/>
  <c r="C260" i="1"/>
  <c r="D260" i="1" s="1"/>
  <c r="C261" i="1"/>
  <c r="D261" i="1" s="1"/>
  <c r="C262" i="1"/>
  <c r="D262" i="1" s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D275" i="1" s="1"/>
  <c r="C276" i="1"/>
  <c r="D276" i="1" s="1"/>
  <c r="C277" i="1"/>
  <c r="D277" i="1" s="1"/>
  <c r="C278" i="1"/>
  <c r="D278" i="1" s="1"/>
  <c r="C279" i="1"/>
  <c r="D279" i="1" s="1"/>
  <c r="C280" i="1"/>
  <c r="D280" i="1" s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D290" i="1" s="1"/>
  <c r="C291" i="1"/>
  <c r="D291" i="1" s="1"/>
  <c r="C292" i="1"/>
  <c r="D292" i="1" s="1"/>
  <c r="C293" i="1"/>
  <c r="D293" i="1" s="1"/>
  <c r="C294" i="1"/>
  <c r="D294" i="1" s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D301" i="1" s="1"/>
  <c r="C302" i="1"/>
  <c r="D302" i="1" s="1"/>
  <c r="C303" i="1"/>
  <c r="D303" i="1" s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D312" i="1" s="1"/>
  <c r="C313" i="1"/>
  <c r="D313" i="1" s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D321" i="1" s="1"/>
  <c r="C322" i="1"/>
  <c r="D322" i="1" s="1"/>
  <c r="C323" i="1"/>
  <c r="D323" i="1" s="1"/>
  <c r="C324" i="1"/>
  <c r="D324" i="1" s="1"/>
  <c r="C325" i="1"/>
  <c r="D325" i="1" s="1"/>
  <c r="C326" i="1"/>
  <c r="D326" i="1" s="1"/>
  <c r="C327" i="1"/>
  <c r="D327" i="1" s="1"/>
  <c r="C328" i="1"/>
  <c r="D328" i="1" s="1"/>
  <c r="C329" i="1"/>
  <c r="D329" i="1" s="1"/>
  <c r="C330" i="1"/>
  <c r="D330" i="1" s="1"/>
  <c r="C331" i="1"/>
  <c r="D331" i="1" s="1"/>
  <c r="C332" i="1"/>
  <c r="D332" i="1" s="1"/>
  <c r="C333" i="1"/>
  <c r="D333" i="1" s="1"/>
  <c r="C334" i="1"/>
  <c r="D334" i="1" s="1"/>
  <c r="C335" i="1"/>
  <c r="D335" i="1" s="1"/>
  <c r="C336" i="1"/>
  <c r="D336" i="1" s="1"/>
  <c r="C337" i="1"/>
  <c r="D337" i="1" s="1"/>
  <c r="C338" i="1"/>
  <c r="D338" i="1" s="1"/>
  <c r="C339" i="1"/>
  <c r="D339" i="1" s="1"/>
  <c r="C340" i="1"/>
  <c r="D340" i="1" s="1"/>
  <c r="C341" i="1"/>
  <c r="D341" i="1" s="1"/>
  <c r="C342" i="1"/>
  <c r="D342" i="1" s="1"/>
  <c r="C343" i="1"/>
  <c r="D343" i="1" s="1"/>
  <c r="C344" i="1"/>
  <c r="D344" i="1" s="1"/>
  <c r="C345" i="1"/>
  <c r="D345" i="1" s="1"/>
  <c r="C346" i="1"/>
  <c r="D346" i="1" s="1"/>
  <c r="C347" i="1"/>
  <c r="D347" i="1" s="1"/>
  <c r="C348" i="1"/>
  <c r="D348" i="1" s="1"/>
  <c r="C349" i="1"/>
  <c r="D349" i="1" s="1"/>
  <c r="C350" i="1"/>
  <c r="D350" i="1" s="1"/>
  <c r="C351" i="1"/>
  <c r="D351" i="1" s="1"/>
  <c r="C352" i="1"/>
  <c r="D352" i="1" s="1"/>
  <c r="C353" i="1"/>
  <c r="D353" i="1" s="1"/>
  <c r="C354" i="1"/>
  <c r="D354" i="1" s="1"/>
  <c r="C355" i="1"/>
  <c r="D355" i="1" s="1"/>
  <c r="C356" i="1"/>
  <c r="D356" i="1" s="1"/>
  <c r="C357" i="1"/>
  <c r="D357" i="1" s="1"/>
  <c r="C358" i="1"/>
  <c r="D358" i="1" s="1"/>
  <c r="C359" i="1"/>
  <c r="D359" i="1" s="1"/>
  <c r="C360" i="1"/>
  <c r="D360" i="1" s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D368" i="1" s="1"/>
  <c r="C369" i="1"/>
  <c r="D369" i="1" s="1"/>
  <c r="C370" i="1"/>
  <c r="D370" i="1" s="1"/>
  <c r="C371" i="1"/>
  <c r="D371" i="1" s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D381" i="1" s="1"/>
  <c r="C382" i="1"/>
  <c r="D382" i="1" s="1"/>
  <c r="C383" i="1"/>
  <c r="D383" i="1" s="1"/>
  <c r="C384" i="1"/>
  <c r="D384" i="1" s="1"/>
  <c r="C385" i="1"/>
  <c r="D385" i="1" s="1"/>
  <c r="C386" i="1"/>
  <c r="D386" i="1" s="1"/>
  <c r="C387" i="1"/>
  <c r="D387" i="1" s="1"/>
  <c r="C388" i="1"/>
  <c r="D388" i="1" s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D394" i="1" s="1"/>
  <c r="C395" i="1"/>
  <c r="D395" i="1" s="1"/>
  <c r="C396" i="1"/>
  <c r="D396" i="1" s="1"/>
  <c r="C397" i="1"/>
  <c r="D397" i="1" s="1"/>
  <c r="C398" i="1"/>
  <c r="D398" i="1" s="1"/>
  <c r="C399" i="1"/>
  <c r="D399" i="1" s="1"/>
  <c r="C400" i="1"/>
  <c r="D400" i="1" s="1"/>
  <c r="C401" i="1"/>
  <c r="D401" i="1" s="1"/>
  <c r="C402" i="1"/>
  <c r="D402" i="1" s="1"/>
  <c r="C403" i="1"/>
  <c r="D403" i="1" s="1"/>
  <c r="C404" i="1"/>
  <c r="D404" i="1" s="1"/>
  <c r="C405" i="1"/>
  <c r="D405" i="1" s="1"/>
  <c r="C406" i="1"/>
  <c r="D406" i="1" s="1"/>
  <c r="C407" i="1"/>
  <c r="D407" i="1" s="1"/>
  <c r="C408" i="1"/>
  <c r="D408" i="1" s="1"/>
  <c r="C409" i="1"/>
  <c r="D409" i="1" s="1"/>
  <c r="C410" i="1"/>
  <c r="D410" i="1" s="1"/>
  <c r="C411" i="1"/>
  <c r="D411" i="1" s="1"/>
  <c r="C412" i="1"/>
  <c r="D412" i="1" s="1"/>
  <c r="C413" i="1"/>
  <c r="D413" i="1" s="1"/>
  <c r="C414" i="1"/>
  <c r="D414" i="1" s="1"/>
  <c r="C415" i="1"/>
  <c r="D415" i="1" s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D427" i="1" s="1"/>
  <c r="C428" i="1"/>
  <c r="D428" i="1" s="1"/>
  <c r="C429" i="1"/>
  <c r="D429" i="1" s="1"/>
  <c r="C430" i="1"/>
  <c r="D430" i="1" s="1"/>
  <c r="C431" i="1"/>
  <c r="D431" i="1" s="1"/>
  <c r="C432" i="1"/>
  <c r="D432" i="1" s="1"/>
  <c r="C433" i="1"/>
  <c r="D433" i="1" s="1"/>
  <c r="C434" i="1"/>
  <c r="D434" i="1" s="1"/>
  <c r="C435" i="1"/>
  <c r="D435" i="1" s="1"/>
  <c r="C436" i="1"/>
  <c r="D436" i="1" s="1"/>
  <c r="C437" i="1"/>
  <c r="D437" i="1" s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D445" i="1" s="1"/>
  <c r="C446" i="1"/>
  <c r="D446" i="1" s="1"/>
  <c r="C447" i="1"/>
  <c r="D447" i="1" s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D459" i="1" s="1"/>
  <c r="C460" i="1"/>
  <c r="D460" i="1" s="1"/>
  <c r="C461" i="1"/>
  <c r="D461" i="1" s="1"/>
  <c r="C462" i="1"/>
  <c r="D462" i="1" s="1"/>
  <c r="C463" i="1"/>
  <c r="D463" i="1" s="1"/>
  <c r="C464" i="1"/>
  <c r="D464" i="1" s="1"/>
  <c r="C465" i="1"/>
  <c r="D465" i="1" s="1"/>
  <c r="C466" i="1"/>
  <c r="D466" i="1" s="1"/>
  <c r="C467" i="1"/>
  <c r="D467" i="1" s="1"/>
  <c r="C468" i="1"/>
  <c r="D468" i="1" s="1"/>
  <c r="C469" i="1"/>
  <c r="D469" i="1" s="1"/>
  <c r="C470" i="1"/>
  <c r="D470" i="1" s="1"/>
  <c r="C471" i="1"/>
  <c r="D471" i="1" s="1"/>
  <c r="C472" i="1"/>
  <c r="D472" i="1" s="1"/>
  <c r="C473" i="1"/>
  <c r="D473" i="1" s="1"/>
  <c r="C474" i="1"/>
  <c r="D474" i="1" s="1"/>
  <c r="C475" i="1"/>
  <c r="D475" i="1" s="1"/>
  <c r="C476" i="1"/>
  <c r="D476" i="1" s="1"/>
  <c r="C477" i="1"/>
  <c r="D477" i="1" s="1"/>
  <c r="C478" i="1"/>
  <c r="D478" i="1" s="1"/>
  <c r="L202" i="2"/>
  <c r="J202" i="2" s="1"/>
  <c r="L203" i="2"/>
  <c r="J203" i="2" s="1"/>
  <c r="L204" i="2"/>
  <c r="J204" i="2" s="1"/>
  <c r="L205" i="2"/>
  <c r="J205" i="2" s="1"/>
  <c r="L206" i="2"/>
  <c r="J206" i="2" s="1"/>
  <c r="L207" i="2"/>
  <c r="J207" i="2" s="1"/>
  <c r="L208" i="2"/>
  <c r="J208" i="2" s="1"/>
  <c r="L209" i="2"/>
  <c r="J209" i="2" s="1"/>
  <c r="L210" i="2"/>
  <c r="J210" i="2" s="1"/>
  <c r="L211" i="2"/>
  <c r="J211" i="2" s="1"/>
  <c r="L212" i="2"/>
  <c r="J212" i="2" s="1"/>
  <c r="L213" i="2"/>
  <c r="J213" i="2" s="1"/>
  <c r="L214" i="2"/>
  <c r="J214" i="2" s="1"/>
  <c r="L215" i="2"/>
  <c r="L216" i="2"/>
  <c r="J216" i="2" s="1"/>
  <c r="L217" i="2"/>
  <c r="J217" i="2" s="1"/>
  <c r="L218" i="2"/>
  <c r="J218" i="2" s="1"/>
  <c r="L219" i="2"/>
  <c r="J219" i="2" s="1"/>
  <c r="L220" i="2"/>
  <c r="J220" i="2" s="1"/>
  <c r="L221" i="2"/>
  <c r="J221" i="2" s="1"/>
  <c r="L222" i="2"/>
  <c r="J222" i="2" s="1"/>
  <c r="L223" i="2"/>
  <c r="J223" i="2" s="1"/>
  <c r="L224" i="2"/>
  <c r="J224" i="2" s="1"/>
  <c r="L225" i="2"/>
  <c r="J225" i="2" s="1"/>
  <c r="L226" i="2"/>
  <c r="J226" i="2" s="1"/>
  <c r="L227" i="2"/>
  <c r="J227" i="2" s="1"/>
  <c r="L228" i="2"/>
  <c r="J228" i="2" s="1"/>
  <c r="L229" i="2"/>
  <c r="J229" i="2" s="1"/>
  <c r="L230" i="2"/>
  <c r="J230" i="2" s="1"/>
  <c r="L231" i="2"/>
  <c r="L232" i="2"/>
  <c r="J232" i="2" s="1"/>
  <c r="L233" i="2"/>
  <c r="J233" i="2" s="1"/>
  <c r="L234" i="2"/>
  <c r="J234" i="2" s="1"/>
  <c r="L235" i="2"/>
  <c r="J235" i="2" s="1"/>
  <c r="L236" i="2"/>
  <c r="J236" i="2" s="1"/>
  <c r="F502" i="1" s="1"/>
  <c r="L237" i="2"/>
  <c r="J237" i="2" s="1"/>
  <c r="F503" i="1" s="1"/>
  <c r="L238" i="2"/>
  <c r="J238" i="2" s="1"/>
  <c r="F501" i="1" s="1"/>
  <c r="L239" i="2"/>
  <c r="J239" i="2" s="1"/>
  <c r="F504" i="1" s="1"/>
  <c r="L240" i="2"/>
  <c r="J240" i="2" s="1"/>
  <c r="F505" i="1" s="1"/>
  <c r="L241" i="2"/>
  <c r="J241" i="2" s="1"/>
  <c r="F506" i="1" s="1"/>
  <c r="L242" i="2"/>
  <c r="J242" i="2" s="1"/>
  <c r="F507" i="1" s="1"/>
  <c r="L243" i="2"/>
  <c r="J243" i="2" s="1"/>
  <c r="L244" i="2"/>
  <c r="J244" i="2" s="1"/>
  <c r="L245" i="2"/>
  <c r="J245" i="2" s="1"/>
  <c r="L246" i="2"/>
  <c r="J246" i="2" s="1"/>
  <c r="L247" i="2"/>
  <c r="L248" i="2"/>
  <c r="J248" i="2" s="1"/>
  <c r="L249" i="2"/>
  <c r="J249" i="2" s="1"/>
  <c r="L250" i="2"/>
  <c r="J250" i="2" s="1"/>
  <c r="L251" i="2"/>
  <c r="J251" i="2" s="1"/>
  <c r="L252" i="2"/>
  <c r="J252" i="2" s="1"/>
  <c r="L253" i="2"/>
  <c r="J253" i="2" s="1"/>
  <c r="L254" i="2"/>
  <c r="J254" i="2" s="1"/>
  <c r="L255" i="2"/>
  <c r="J255" i="2" s="1"/>
  <c r="L256" i="2"/>
  <c r="J256" i="2" s="1"/>
  <c r="L257" i="2"/>
  <c r="J257" i="2" s="1"/>
  <c r="L258" i="2"/>
  <c r="J258" i="2" s="1"/>
  <c r="L259" i="2"/>
  <c r="J259" i="2" s="1"/>
  <c r="L260" i="2"/>
  <c r="J260" i="2" s="1"/>
  <c r="L261" i="2"/>
  <c r="J261" i="2" s="1"/>
  <c r="L262" i="2"/>
  <c r="J262" i="2" s="1"/>
  <c r="L263" i="2"/>
  <c r="J263" i="2" s="1"/>
  <c r="L264" i="2"/>
  <c r="J264" i="2" s="1"/>
  <c r="L265" i="2"/>
  <c r="J265" i="2" s="1"/>
  <c r="L266" i="2"/>
  <c r="J266" i="2" s="1"/>
  <c r="L267" i="2"/>
  <c r="J267" i="2" s="1"/>
  <c r="L268" i="2"/>
  <c r="J268" i="2" s="1"/>
  <c r="L269" i="2"/>
  <c r="J269" i="2" s="1"/>
  <c r="L270" i="2"/>
  <c r="J270" i="2" s="1"/>
  <c r="L271" i="2"/>
  <c r="J271" i="2" s="1"/>
  <c r="L272" i="2"/>
  <c r="J272" i="2" s="1"/>
  <c r="L273" i="2"/>
  <c r="J273" i="2" s="1"/>
  <c r="L274" i="2"/>
  <c r="J274" i="2" s="1"/>
  <c r="L275" i="2"/>
  <c r="J275" i="2" s="1"/>
  <c r="L276" i="2"/>
  <c r="J276" i="2" s="1"/>
  <c r="L277" i="2"/>
  <c r="J277" i="2" s="1"/>
  <c r="L278" i="2"/>
  <c r="J278" i="2" s="1"/>
  <c r="L279" i="2"/>
  <c r="J279" i="2" s="1"/>
  <c r="L280" i="2"/>
  <c r="J280" i="2" s="1"/>
  <c r="L281" i="2"/>
  <c r="J281" i="2" s="1"/>
  <c r="L282" i="2"/>
  <c r="J282" i="2" s="1"/>
  <c r="L283" i="2"/>
  <c r="J283" i="2" s="1"/>
  <c r="L284" i="2"/>
  <c r="J284" i="2" s="1"/>
  <c r="L285" i="2"/>
  <c r="J285" i="2" s="1"/>
  <c r="L286" i="2"/>
  <c r="J286" i="2" s="1"/>
  <c r="L287" i="2"/>
  <c r="J287" i="2" s="1"/>
  <c r="L288" i="2"/>
  <c r="J288" i="2" s="1"/>
  <c r="L289" i="2"/>
  <c r="J289" i="2" s="1"/>
  <c r="L290" i="2"/>
  <c r="J290" i="2" s="1"/>
  <c r="L291" i="2"/>
  <c r="J291" i="2" s="1"/>
  <c r="L292" i="2"/>
  <c r="J292" i="2" s="1"/>
  <c r="L293" i="2"/>
  <c r="J293" i="2" s="1"/>
  <c r="L294" i="2"/>
  <c r="L295" i="2"/>
  <c r="J295" i="2" s="1"/>
  <c r="L296" i="2"/>
  <c r="J296" i="2" s="1"/>
  <c r="L297" i="2"/>
  <c r="J297" i="2" s="1"/>
  <c r="L298" i="2"/>
  <c r="J298" i="2" s="1"/>
  <c r="L299" i="2"/>
  <c r="J299" i="2" s="1"/>
  <c r="L300" i="2"/>
  <c r="J300" i="2" s="1"/>
  <c r="L301" i="2"/>
  <c r="J301" i="2" s="1"/>
  <c r="L302" i="2"/>
  <c r="J302" i="2" s="1"/>
  <c r="L303" i="2"/>
  <c r="J303" i="2" s="1"/>
  <c r="L304" i="2"/>
  <c r="J304" i="2" s="1"/>
  <c r="L305" i="2"/>
  <c r="J305" i="2" s="1"/>
  <c r="L306" i="2"/>
  <c r="J306" i="2" s="1"/>
  <c r="L307" i="2"/>
  <c r="J307" i="2" s="1"/>
  <c r="L308" i="2"/>
  <c r="J308" i="2" s="1"/>
  <c r="L309" i="2"/>
  <c r="J309" i="2" s="1"/>
  <c r="L310" i="2"/>
  <c r="J310" i="2" s="1"/>
  <c r="L311" i="2"/>
  <c r="J311" i="2" s="1"/>
  <c r="L312" i="2"/>
  <c r="J312" i="2" s="1"/>
  <c r="F488" i="1" s="1"/>
  <c r="L313" i="2"/>
  <c r="J313" i="2" s="1"/>
  <c r="F489" i="1" s="1"/>
  <c r="L314" i="2"/>
  <c r="J314" i="2" s="1"/>
  <c r="L315" i="2"/>
  <c r="J315" i="2" s="1"/>
  <c r="L316" i="2"/>
  <c r="J316" i="2" s="1"/>
  <c r="L317" i="2"/>
  <c r="J317" i="2" s="1"/>
  <c r="L318" i="2"/>
  <c r="J318" i="2" s="1"/>
  <c r="L319" i="2"/>
  <c r="J319" i="2" s="1"/>
  <c r="L320" i="2"/>
  <c r="J320" i="2" s="1"/>
  <c r="L321" i="2"/>
  <c r="J321" i="2" s="1"/>
  <c r="L322" i="2"/>
  <c r="J322" i="2" s="1"/>
  <c r="L323" i="2"/>
  <c r="J323" i="2" s="1"/>
  <c r="L324" i="2"/>
  <c r="J324" i="2" s="1"/>
  <c r="L325" i="2"/>
  <c r="J325" i="2" s="1"/>
  <c r="L326" i="2"/>
  <c r="L327" i="2"/>
  <c r="J327" i="2" s="1"/>
  <c r="L328" i="2"/>
  <c r="J328" i="2" s="1"/>
  <c r="L329" i="2"/>
  <c r="J329" i="2" s="1"/>
  <c r="L330" i="2"/>
  <c r="J330" i="2" s="1"/>
  <c r="L331" i="2"/>
  <c r="J331" i="2" s="1"/>
  <c r="L332" i="2"/>
  <c r="J332" i="2" s="1"/>
  <c r="L333" i="2"/>
  <c r="J333" i="2" s="1"/>
  <c r="L334" i="2"/>
  <c r="J334" i="2" s="1"/>
  <c r="L335" i="2"/>
  <c r="J335" i="2" s="1"/>
  <c r="L336" i="2"/>
  <c r="J336" i="2" s="1"/>
  <c r="L337" i="2"/>
  <c r="J337" i="2" s="1"/>
  <c r="L338" i="2"/>
  <c r="J338" i="2" s="1"/>
  <c r="L339" i="2"/>
  <c r="J339" i="2" s="1"/>
  <c r="L340" i="2"/>
  <c r="J340" i="2" s="1"/>
  <c r="L341" i="2"/>
  <c r="L342" i="2"/>
  <c r="J342" i="2" s="1"/>
  <c r="L343" i="2"/>
  <c r="J343" i="2" s="1"/>
  <c r="L344" i="2"/>
  <c r="J344" i="2" s="1"/>
  <c r="L345" i="2"/>
  <c r="J345" i="2" s="1"/>
  <c r="L346" i="2"/>
  <c r="J346" i="2" s="1"/>
  <c r="L347" i="2"/>
  <c r="J347" i="2" s="1"/>
  <c r="L348" i="2"/>
  <c r="J348" i="2" s="1"/>
  <c r="L349" i="2"/>
  <c r="J349" i="2" s="1"/>
  <c r="L350" i="2"/>
  <c r="J350" i="2" s="1"/>
  <c r="L351" i="2"/>
  <c r="J351" i="2" s="1"/>
  <c r="L352" i="2"/>
  <c r="J352" i="2" s="1"/>
  <c r="L353" i="2"/>
  <c r="J353" i="2" s="1"/>
  <c r="L354" i="2"/>
  <c r="J354" i="2" s="1"/>
  <c r="L355" i="2"/>
  <c r="J355" i="2" s="1"/>
  <c r="L356" i="2"/>
  <c r="J356" i="2" s="1"/>
  <c r="L357" i="2"/>
  <c r="J357" i="2" s="1"/>
  <c r="L358" i="2"/>
  <c r="J358" i="2" s="1"/>
  <c r="F490" i="1" s="1"/>
  <c r="L359" i="2"/>
  <c r="J359" i="2" s="1"/>
  <c r="L360" i="2"/>
  <c r="J360" i="2" s="1"/>
  <c r="L361" i="2"/>
  <c r="J361" i="2" s="1"/>
  <c r="L362" i="2"/>
  <c r="J362" i="2" s="1"/>
  <c r="L363" i="2"/>
  <c r="J363" i="2" s="1"/>
  <c r="L364" i="2"/>
  <c r="J364" i="2" s="1"/>
  <c r="L365" i="2"/>
  <c r="J365" i="2" s="1"/>
  <c r="L366" i="2"/>
  <c r="J366" i="2" s="1"/>
  <c r="L367" i="2"/>
  <c r="J367" i="2" s="1"/>
  <c r="L368" i="2"/>
  <c r="J368" i="2" s="1"/>
  <c r="L369" i="2"/>
  <c r="J369" i="2" s="1"/>
  <c r="L370" i="2"/>
  <c r="J370" i="2" s="1"/>
  <c r="L371" i="2"/>
  <c r="J371" i="2" s="1"/>
  <c r="L372" i="2"/>
  <c r="J372" i="2" s="1"/>
  <c r="L373" i="2"/>
  <c r="J373" i="2" s="1"/>
  <c r="L374" i="2"/>
  <c r="J374" i="2" s="1"/>
  <c r="L375" i="2"/>
  <c r="J375" i="2" s="1"/>
  <c r="L376" i="2"/>
  <c r="J376" i="2" s="1"/>
  <c r="L377" i="2"/>
  <c r="J377" i="2" s="1"/>
  <c r="L378" i="2"/>
  <c r="J378" i="2" s="1"/>
  <c r="L379" i="2"/>
  <c r="J379" i="2" s="1"/>
  <c r="L380" i="2"/>
  <c r="J380" i="2" s="1"/>
  <c r="L381" i="2"/>
  <c r="J381" i="2" s="1"/>
  <c r="L382" i="2"/>
  <c r="J382" i="2" s="1"/>
  <c r="L383" i="2"/>
  <c r="J383" i="2" s="1"/>
  <c r="L384" i="2"/>
  <c r="J384" i="2" s="1"/>
  <c r="L385" i="2"/>
  <c r="J385" i="2" s="1"/>
  <c r="L386" i="2"/>
  <c r="J386" i="2" s="1"/>
  <c r="L387" i="2"/>
  <c r="J387" i="2" s="1"/>
  <c r="L388" i="2"/>
  <c r="J388" i="2" s="1"/>
  <c r="L389" i="2"/>
  <c r="J389" i="2" s="1"/>
  <c r="L390" i="2"/>
  <c r="J390" i="2" s="1"/>
  <c r="L391" i="2"/>
  <c r="J391" i="2" s="1"/>
  <c r="L392" i="2"/>
  <c r="J392" i="2" s="1"/>
  <c r="L393" i="2"/>
  <c r="J393" i="2" s="1"/>
  <c r="L394" i="2"/>
  <c r="J394" i="2" s="1"/>
  <c r="L395" i="2"/>
  <c r="J395" i="2" s="1"/>
  <c r="L396" i="2"/>
  <c r="J396" i="2" s="1"/>
  <c r="L397" i="2"/>
  <c r="J397" i="2" s="1"/>
  <c r="L398" i="2"/>
  <c r="J398" i="2" s="1"/>
  <c r="L399" i="2"/>
  <c r="J399" i="2" s="1"/>
  <c r="L400" i="2"/>
  <c r="J400" i="2" s="1"/>
  <c r="L401" i="2"/>
  <c r="J401" i="2" s="1"/>
  <c r="L402" i="2"/>
  <c r="J402" i="2" s="1"/>
  <c r="L403" i="2"/>
  <c r="J403" i="2" s="1"/>
  <c r="L404" i="2"/>
  <c r="J404" i="2" s="1"/>
  <c r="L405" i="2"/>
  <c r="J405" i="2" s="1"/>
  <c r="L406" i="2"/>
  <c r="J406" i="2" s="1"/>
  <c r="L407" i="2"/>
  <c r="J407" i="2" s="1"/>
  <c r="L408" i="2"/>
  <c r="J408" i="2" s="1"/>
  <c r="L409" i="2"/>
  <c r="J409" i="2" s="1"/>
  <c r="F500" i="1" s="1"/>
  <c r="L410" i="2"/>
  <c r="J410" i="2" s="1"/>
  <c r="L411" i="2"/>
  <c r="J411" i="2" s="1"/>
  <c r="L412" i="2"/>
  <c r="J412" i="2" s="1"/>
  <c r="L413" i="2"/>
  <c r="J413" i="2" s="1"/>
  <c r="L414" i="2"/>
  <c r="J414" i="2" s="1"/>
  <c r="L415" i="2"/>
  <c r="J415" i="2" s="1"/>
  <c r="L416" i="2"/>
  <c r="J416" i="2" s="1"/>
  <c r="L417" i="2"/>
  <c r="J417" i="2" s="1"/>
  <c r="L418" i="2"/>
  <c r="J418" i="2" s="1"/>
  <c r="L419" i="2"/>
  <c r="J419" i="2" s="1"/>
  <c r="L420" i="2"/>
  <c r="J420" i="2" s="1"/>
  <c r="L421" i="2"/>
  <c r="J421" i="2" s="1"/>
  <c r="L422" i="2"/>
  <c r="J422" i="2" s="1"/>
  <c r="L423" i="2"/>
  <c r="J423" i="2" s="1"/>
  <c r="L424" i="2"/>
  <c r="J424" i="2" s="1"/>
  <c r="L425" i="2"/>
  <c r="J425" i="2" s="1"/>
  <c r="L426" i="2"/>
  <c r="J426" i="2" s="1"/>
  <c r="L427" i="2"/>
  <c r="J427" i="2" s="1"/>
  <c r="L428" i="2"/>
  <c r="J428" i="2" s="1"/>
  <c r="L429" i="2"/>
  <c r="J429" i="2" s="1"/>
  <c r="L430" i="2"/>
  <c r="J430" i="2" s="1"/>
  <c r="L431" i="2"/>
  <c r="J431" i="2" s="1"/>
  <c r="L432" i="2"/>
  <c r="J432" i="2" s="1"/>
  <c r="L433" i="2"/>
  <c r="J433" i="2" s="1"/>
  <c r="K215" i="2"/>
  <c r="I215" i="2" s="1"/>
  <c r="J215" i="2"/>
  <c r="J231" i="2"/>
  <c r="J247" i="2"/>
  <c r="J294" i="2"/>
  <c r="J326" i="2"/>
  <c r="J341" i="2"/>
  <c r="K202" i="2"/>
  <c r="I202" i="2" s="1"/>
  <c r="K203" i="2"/>
  <c r="I203" i="2" s="1"/>
  <c r="K204" i="2"/>
  <c r="I204" i="2" s="1"/>
  <c r="K205" i="2"/>
  <c r="I205" i="2" s="1"/>
  <c r="K206" i="2"/>
  <c r="I206" i="2" s="1"/>
  <c r="K207" i="2"/>
  <c r="I207" i="2" s="1"/>
  <c r="K208" i="2"/>
  <c r="I208" i="2" s="1"/>
  <c r="K209" i="2"/>
  <c r="I209" i="2" s="1"/>
  <c r="K210" i="2"/>
  <c r="I210" i="2" s="1"/>
  <c r="K211" i="2"/>
  <c r="I211" i="2" s="1"/>
  <c r="K212" i="2"/>
  <c r="I212" i="2" s="1"/>
  <c r="K213" i="2"/>
  <c r="I213" i="2" s="1"/>
  <c r="K214" i="2"/>
  <c r="I214" i="2" s="1"/>
  <c r="K216" i="2"/>
  <c r="I216" i="2" s="1"/>
  <c r="K217" i="2"/>
  <c r="I217" i="2" s="1"/>
  <c r="K218" i="2"/>
  <c r="I218" i="2" s="1"/>
  <c r="K219" i="2"/>
  <c r="I219" i="2" s="1"/>
  <c r="K220" i="2"/>
  <c r="I220" i="2" s="1"/>
  <c r="K221" i="2"/>
  <c r="I221" i="2" s="1"/>
  <c r="K222" i="2"/>
  <c r="I222" i="2" s="1"/>
  <c r="K223" i="2"/>
  <c r="I223" i="2" s="1"/>
  <c r="K224" i="2"/>
  <c r="I224" i="2" s="1"/>
  <c r="K225" i="2"/>
  <c r="I225" i="2" s="1"/>
  <c r="K226" i="2"/>
  <c r="I226" i="2" s="1"/>
  <c r="K227" i="2"/>
  <c r="I227" i="2" s="1"/>
  <c r="K228" i="2"/>
  <c r="I228" i="2" s="1"/>
  <c r="K229" i="2"/>
  <c r="I229" i="2" s="1"/>
  <c r="K230" i="2"/>
  <c r="I230" i="2" s="1"/>
  <c r="K231" i="2"/>
  <c r="I231" i="2" s="1"/>
  <c r="K232" i="2"/>
  <c r="I232" i="2" s="1"/>
  <c r="K233" i="2"/>
  <c r="I233" i="2" s="1"/>
  <c r="K234" i="2"/>
  <c r="I234" i="2" s="1"/>
  <c r="K235" i="2"/>
  <c r="I235" i="2" s="1"/>
  <c r="K236" i="2"/>
  <c r="I236" i="2" s="1"/>
  <c r="E502" i="1" s="1"/>
  <c r="K237" i="2"/>
  <c r="I237" i="2" s="1"/>
  <c r="E503" i="1" s="1"/>
  <c r="K238" i="2"/>
  <c r="I238" i="2" s="1"/>
  <c r="E501" i="1" s="1"/>
  <c r="K239" i="2"/>
  <c r="I239" i="2" s="1"/>
  <c r="E504" i="1" s="1"/>
  <c r="K240" i="2"/>
  <c r="I240" i="2" s="1"/>
  <c r="E505" i="1" s="1"/>
  <c r="K241" i="2"/>
  <c r="I241" i="2" s="1"/>
  <c r="E506" i="1" s="1"/>
  <c r="K242" i="2"/>
  <c r="I242" i="2" s="1"/>
  <c r="E507" i="1" s="1"/>
  <c r="K243" i="2"/>
  <c r="I243" i="2" s="1"/>
  <c r="K244" i="2"/>
  <c r="I244" i="2" s="1"/>
  <c r="K245" i="2"/>
  <c r="I245" i="2" s="1"/>
  <c r="K246" i="2"/>
  <c r="I246" i="2" s="1"/>
  <c r="K247" i="2"/>
  <c r="I247" i="2" s="1"/>
  <c r="K248" i="2"/>
  <c r="I248" i="2" s="1"/>
  <c r="K249" i="2"/>
  <c r="I249" i="2" s="1"/>
  <c r="K250" i="2"/>
  <c r="I250" i="2" s="1"/>
  <c r="K251" i="2"/>
  <c r="I251" i="2" s="1"/>
  <c r="K252" i="2"/>
  <c r="I252" i="2" s="1"/>
  <c r="K253" i="2"/>
  <c r="I253" i="2" s="1"/>
  <c r="K254" i="2"/>
  <c r="I254" i="2" s="1"/>
  <c r="K255" i="2"/>
  <c r="I255" i="2" s="1"/>
  <c r="K256" i="2"/>
  <c r="I256" i="2" s="1"/>
  <c r="K257" i="2"/>
  <c r="I257" i="2" s="1"/>
  <c r="K258" i="2"/>
  <c r="I258" i="2" s="1"/>
  <c r="K259" i="2"/>
  <c r="I259" i="2" s="1"/>
  <c r="K260" i="2"/>
  <c r="I260" i="2" s="1"/>
  <c r="K261" i="2"/>
  <c r="I261" i="2" s="1"/>
  <c r="K262" i="2"/>
  <c r="I262" i="2" s="1"/>
  <c r="K263" i="2"/>
  <c r="I263" i="2" s="1"/>
  <c r="K264" i="2"/>
  <c r="I264" i="2" s="1"/>
  <c r="K265" i="2"/>
  <c r="I265" i="2" s="1"/>
  <c r="K266" i="2"/>
  <c r="I266" i="2" s="1"/>
  <c r="K267" i="2"/>
  <c r="I267" i="2" s="1"/>
  <c r="K268" i="2"/>
  <c r="I268" i="2" s="1"/>
  <c r="K269" i="2"/>
  <c r="I269" i="2" s="1"/>
  <c r="K270" i="2"/>
  <c r="I270" i="2" s="1"/>
  <c r="K271" i="2"/>
  <c r="I271" i="2" s="1"/>
  <c r="K272" i="2"/>
  <c r="I272" i="2" s="1"/>
  <c r="K273" i="2"/>
  <c r="I273" i="2" s="1"/>
  <c r="K274" i="2"/>
  <c r="I274" i="2" s="1"/>
  <c r="K275" i="2"/>
  <c r="I275" i="2" s="1"/>
  <c r="K276" i="2"/>
  <c r="I276" i="2" s="1"/>
  <c r="K277" i="2"/>
  <c r="I277" i="2" s="1"/>
  <c r="K278" i="2"/>
  <c r="I278" i="2" s="1"/>
  <c r="K279" i="2"/>
  <c r="I279" i="2" s="1"/>
  <c r="K280" i="2"/>
  <c r="I280" i="2" s="1"/>
  <c r="K281" i="2"/>
  <c r="I281" i="2" s="1"/>
  <c r="K282" i="2"/>
  <c r="I282" i="2" s="1"/>
  <c r="K283" i="2"/>
  <c r="I283" i="2" s="1"/>
  <c r="K284" i="2"/>
  <c r="I284" i="2" s="1"/>
  <c r="K285" i="2"/>
  <c r="I285" i="2" s="1"/>
  <c r="K286" i="2"/>
  <c r="I286" i="2" s="1"/>
  <c r="K287" i="2"/>
  <c r="I287" i="2" s="1"/>
  <c r="K288" i="2"/>
  <c r="I288" i="2" s="1"/>
  <c r="K289" i="2"/>
  <c r="I289" i="2" s="1"/>
  <c r="K290" i="2"/>
  <c r="I290" i="2" s="1"/>
  <c r="K291" i="2"/>
  <c r="I291" i="2" s="1"/>
  <c r="K292" i="2"/>
  <c r="I292" i="2" s="1"/>
  <c r="K293" i="2"/>
  <c r="I293" i="2" s="1"/>
  <c r="K294" i="2"/>
  <c r="I294" i="2" s="1"/>
  <c r="K295" i="2"/>
  <c r="I295" i="2" s="1"/>
  <c r="K296" i="2"/>
  <c r="I296" i="2" s="1"/>
  <c r="K297" i="2"/>
  <c r="I297" i="2" s="1"/>
  <c r="K298" i="2"/>
  <c r="I298" i="2" s="1"/>
  <c r="K299" i="2"/>
  <c r="I299" i="2" s="1"/>
  <c r="K300" i="2"/>
  <c r="I300" i="2" s="1"/>
  <c r="K301" i="2"/>
  <c r="I301" i="2" s="1"/>
  <c r="K302" i="2"/>
  <c r="I302" i="2" s="1"/>
  <c r="K303" i="2"/>
  <c r="I303" i="2" s="1"/>
  <c r="K304" i="2"/>
  <c r="I304" i="2" s="1"/>
  <c r="K305" i="2"/>
  <c r="I305" i="2" s="1"/>
  <c r="K306" i="2"/>
  <c r="I306" i="2" s="1"/>
  <c r="K307" i="2"/>
  <c r="I307" i="2" s="1"/>
  <c r="K308" i="2"/>
  <c r="I308" i="2" s="1"/>
  <c r="K309" i="2"/>
  <c r="I309" i="2" s="1"/>
  <c r="K310" i="2"/>
  <c r="I310" i="2" s="1"/>
  <c r="K311" i="2"/>
  <c r="I311" i="2" s="1"/>
  <c r="K312" i="2"/>
  <c r="I312" i="2" s="1"/>
  <c r="E488" i="1" s="1"/>
  <c r="K313" i="2"/>
  <c r="I313" i="2" s="1"/>
  <c r="E489" i="1" s="1"/>
  <c r="K314" i="2"/>
  <c r="I314" i="2" s="1"/>
  <c r="K315" i="2"/>
  <c r="I315" i="2" s="1"/>
  <c r="K316" i="2"/>
  <c r="I316" i="2" s="1"/>
  <c r="K317" i="2"/>
  <c r="I317" i="2" s="1"/>
  <c r="K318" i="2"/>
  <c r="I318" i="2" s="1"/>
  <c r="K319" i="2"/>
  <c r="I319" i="2" s="1"/>
  <c r="K320" i="2"/>
  <c r="I320" i="2" s="1"/>
  <c r="K321" i="2"/>
  <c r="I321" i="2" s="1"/>
  <c r="K322" i="2"/>
  <c r="I322" i="2" s="1"/>
  <c r="K323" i="2"/>
  <c r="I323" i="2" s="1"/>
  <c r="K324" i="2"/>
  <c r="I324" i="2" s="1"/>
  <c r="K325" i="2"/>
  <c r="I325" i="2" s="1"/>
  <c r="K326" i="2"/>
  <c r="I326" i="2" s="1"/>
  <c r="K327" i="2"/>
  <c r="I327" i="2" s="1"/>
  <c r="K328" i="2"/>
  <c r="I328" i="2" s="1"/>
  <c r="K329" i="2"/>
  <c r="I329" i="2" s="1"/>
  <c r="K330" i="2"/>
  <c r="I330" i="2" s="1"/>
  <c r="K331" i="2"/>
  <c r="I331" i="2" s="1"/>
  <c r="K332" i="2"/>
  <c r="I332" i="2" s="1"/>
  <c r="K333" i="2"/>
  <c r="I333" i="2" s="1"/>
  <c r="K334" i="2"/>
  <c r="I334" i="2" s="1"/>
  <c r="K335" i="2"/>
  <c r="I335" i="2" s="1"/>
  <c r="K336" i="2"/>
  <c r="I336" i="2" s="1"/>
  <c r="K337" i="2"/>
  <c r="I337" i="2" s="1"/>
  <c r="K338" i="2"/>
  <c r="I338" i="2" s="1"/>
  <c r="K339" i="2"/>
  <c r="I339" i="2" s="1"/>
  <c r="K340" i="2"/>
  <c r="I340" i="2" s="1"/>
  <c r="K341" i="2"/>
  <c r="I341" i="2" s="1"/>
  <c r="K342" i="2"/>
  <c r="I342" i="2" s="1"/>
  <c r="K343" i="2"/>
  <c r="I343" i="2" s="1"/>
  <c r="K344" i="2"/>
  <c r="I344" i="2" s="1"/>
  <c r="K345" i="2"/>
  <c r="I345" i="2" s="1"/>
  <c r="K346" i="2"/>
  <c r="I346" i="2" s="1"/>
  <c r="K347" i="2"/>
  <c r="I347" i="2" s="1"/>
  <c r="K348" i="2"/>
  <c r="I348" i="2" s="1"/>
  <c r="K349" i="2"/>
  <c r="I349" i="2" s="1"/>
  <c r="K350" i="2"/>
  <c r="I350" i="2" s="1"/>
  <c r="K351" i="2"/>
  <c r="I351" i="2" s="1"/>
  <c r="K352" i="2"/>
  <c r="I352" i="2" s="1"/>
  <c r="K353" i="2"/>
  <c r="I353" i="2" s="1"/>
  <c r="K354" i="2"/>
  <c r="I354" i="2" s="1"/>
  <c r="K355" i="2"/>
  <c r="I355" i="2" s="1"/>
  <c r="K356" i="2"/>
  <c r="I356" i="2" s="1"/>
  <c r="K357" i="2"/>
  <c r="I357" i="2" s="1"/>
  <c r="K358" i="2"/>
  <c r="I358" i="2" s="1"/>
  <c r="E490" i="1" s="1"/>
  <c r="K359" i="2"/>
  <c r="I359" i="2" s="1"/>
  <c r="K360" i="2"/>
  <c r="I360" i="2" s="1"/>
  <c r="K361" i="2"/>
  <c r="I361" i="2" s="1"/>
  <c r="K362" i="2"/>
  <c r="I362" i="2" s="1"/>
  <c r="K363" i="2"/>
  <c r="I363" i="2" s="1"/>
  <c r="K364" i="2"/>
  <c r="I364" i="2" s="1"/>
  <c r="K365" i="2"/>
  <c r="I365" i="2" s="1"/>
  <c r="K366" i="2"/>
  <c r="I366" i="2" s="1"/>
  <c r="K367" i="2"/>
  <c r="I367" i="2" s="1"/>
  <c r="K368" i="2"/>
  <c r="I368" i="2" s="1"/>
  <c r="K369" i="2"/>
  <c r="I369" i="2" s="1"/>
  <c r="K370" i="2"/>
  <c r="I370" i="2" s="1"/>
  <c r="K371" i="2"/>
  <c r="I371" i="2" s="1"/>
  <c r="K372" i="2"/>
  <c r="I372" i="2" s="1"/>
  <c r="K373" i="2"/>
  <c r="I373" i="2" s="1"/>
  <c r="K374" i="2"/>
  <c r="I374" i="2" s="1"/>
  <c r="K375" i="2"/>
  <c r="I375" i="2" s="1"/>
  <c r="K376" i="2"/>
  <c r="I376" i="2" s="1"/>
  <c r="K377" i="2"/>
  <c r="I377" i="2" s="1"/>
  <c r="K378" i="2"/>
  <c r="I378" i="2" s="1"/>
  <c r="K379" i="2"/>
  <c r="I379" i="2" s="1"/>
  <c r="K380" i="2"/>
  <c r="I380" i="2" s="1"/>
  <c r="K381" i="2"/>
  <c r="I381" i="2" s="1"/>
  <c r="K382" i="2"/>
  <c r="I382" i="2" s="1"/>
  <c r="K383" i="2"/>
  <c r="I383" i="2" s="1"/>
  <c r="K384" i="2"/>
  <c r="I384" i="2" s="1"/>
  <c r="K385" i="2"/>
  <c r="I385" i="2" s="1"/>
  <c r="K386" i="2"/>
  <c r="I386" i="2" s="1"/>
  <c r="K387" i="2"/>
  <c r="I387" i="2" s="1"/>
  <c r="K388" i="2"/>
  <c r="I388" i="2" s="1"/>
  <c r="K389" i="2"/>
  <c r="I389" i="2" s="1"/>
  <c r="K390" i="2"/>
  <c r="I390" i="2" s="1"/>
  <c r="K391" i="2"/>
  <c r="I391" i="2" s="1"/>
  <c r="K392" i="2"/>
  <c r="I392" i="2" s="1"/>
  <c r="K393" i="2"/>
  <c r="I393" i="2" s="1"/>
  <c r="K394" i="2"/>
  <c r="I394" i="2" s="1"/>
  <c r="K395" i="2"/>
  <c r="I395" i="2" s="1"/>
  <c r="K396" i="2"/>
  <c r="I396" i="2" s="1"/>
  <c r="K397" i="2"/>
  <c r="I397" i="2" s="1"/>
  <c r="K398" i="2"/>
  <c r="I398" i="2" s="1"/>
  <c r="K399" i="2"/>
  <c r="I399" i="2" s="1"/>
  <c r="K400" i="2"/>
  <c r="I400" i="2" s="1"/>
  <c r="K401" i="2"/>
  <c r="I401" i="2" s="1"/>
  <c r="K402" i="2"/>
  <c r="I402" i="2" s="1"/>
  <c r="K403" i="2"/>
  <c r="I403" i="2" s="1"/>
  <c r="K404" i="2"/>
  <c r="I404" i="2" s="1"/>
  <c r="K405" i="2"/>
  <c r="I405" i="2" s="1"/>
  <c r="K406" i="2"/>
  <c r="I406" i="2" s="1"/>
  <c r="K407" i="2"/>
  <c r="I407" i="2" s="1"/>
  <c r="K408" i="2"/>
  <c r="I408" i="2" s="1"/>
  <c r="K409" i="2"/>
  <c r="I409" i="2" s="1"/>
  <c r="E500" i="1" s="1"/>
  <c r="K410" i="2"/>
  <c r="I410" i="2" s="1"/>
  <c r="K411" i="2"/>
  <c r="I411" i="2" s="1"/>
  <c r="K412" i="2"/>
  <c r="I412" i="2" s="1"/>
  <c r="K413" i="2"/>
  <c r="I413" i="2" s="1"/>
  <c r="K414" i="2"/>
  <c r="I414" i="2" s="1"/>
  <c r="K415" i="2"/>
  <c r="I415" i="2" s="1"/>
  <c r="K416" i="2"/>
  <c r="I416" i="2" s="1"/>
  <c r="K417" i="2"/>
  <c r="I417" i="2" s="1"/>
  <c r="K418" i="2"/>
  <c r="I418" i="2" s="1"/>
  <c r="K419" i="2"/>
  <c r="I419" i="2" s="1"/>
  <c r="K420" i="2"/>
  <c r="I420" i="2" s="1"/>
  <c r="K421" i="2"/>
  <c r="I421" i="2" s="1"/>
  <c r="K422" i="2"/>
  <c r="I422" i="2" s="1"/>
  <c r="K423" i="2"/>
  <c r="I423" i="2" s="1"/>
  <c r="K424" i="2"/>
  <c r="I424" i="2" s="1"/>
  <c r="K425" i="2"/>
  <c r="I425" i="2" s="1"/>
  <c r="K426" i="2"/>
  <c r="I426" i="2" s="1"/>
  <c r="K427" i="2"/>
  <c r="I427" i="2" s="1"/>
  <c r="K428" i="2"/>
  <c r="I428" i="2" s="1"/>
  <c r="K429" i="2"/>
  <c r="I429" i="2" s="1"/>
  <c r="K430" i="2"/>
  <c r="I430" i="2" s="1"/>
  <c r="K431" i="2"/>
  <c r="I431" i="2" s="1"/>
  <c r="K432" i="2"/>
  <c r="I432" i="2" s="1"/>
  <c r="K433" i="2"/>
  <c r="I433" i="2" s="1"/>
  <c r="L198" i="2"/>
  <c r="J198" i="2" s="1"/>
  <c r="L199" i="2"/>
  <c r="J199" i="2" s="1"/>
  <c r="L200" i="2"/>
  <c r="J200" i="2" s="1"/>
  <c r="L201" i="2"/>
  <c r="J201" i="2" s="1"/>
  <c r="K198" i="2"/>
  <c r="I198" i="2" s="1"/>
  <c r="K199" i="2"/>
  <c r="I199" i="2" s="1"/>
  <c r="K200" i="2"/>
  <c r="I200" i="2" s="1"/>
  <c r="K201" i="2"/>
  <c r="I201" i="2" s="1"/>
  <c r="K145" i="2"/>
  <c r="I145" i="2" s="1"/>
  <c r="K146" i="2"/>
  <c r="I146" i="2" s="1"/>
  <c r="K148" i="2"/>
  <c r="I148" i="2" s="1"/>
  <c r="K149" i="2"/>
  <c r="I149" i="2" s="1"/>
  <c r="K150" i="2"/>
  <c r="I150" i="2" s="1"/>
  <c r="K151" i="2"/>
  <c r="I151" i="2" s="1"/>
  <c r="K152" i="2"/>
  <c r="I152" i="2" s="1"/>
  <c r="K153" i="2"/>
  <c r="I153" i="2" s="1"/>
  <c r="K154" i="2"/>
  <c r="I154" i="2" s="1"/>
  <c r="K155" i="2"/>
  <c r="I155" i="2" s="1"/>
  <c r="K156" i="2"/>
  <c r="I156" i="2" s="1"/>
  <c r="K157" i="2"/>
  <c r="I157" i="2" s="1"/>
  <c r="K158" i="2"/>
  <c r="I158" i="2" s="1"/>
  <c r="K160" i="2"/>
  <c r="I160" i="2" s="1"/>
  <c r="K161" i="2"/>
  <c r="I161" i="2" s="1"/>
  <c r="K162" i="2"/>
  <c r="I162" i="2" s="1"/>
  <c r="K164" i="2"/>
  <c r="I164" i="2" s="1"/>
  <c r="K165" i="2"/>
  <c r="I165" i="2" s="1"/>
  <c r="E485" i="1" s="1"/>
  <c r="K166" i="2"/>
  <c r="I166" i="2" s="1"/>
  <c r="K167" i="2"/>
  <c r="I167" i="2" s="1"/>
  <c r="E486" i="1" s="1"/>
  <c r="K168" i="2"/>
  <c r="I168" i="2" s="1"/>
  <c r="K169" i="2"/>
  <c r="I169" i="2" s="1"/>
  <c r="K170" i="2"/>
  <c r="I170" i="2" s="1"/>
  <c r="K171" i="2"/>
  <c r="I171" i="2" s="1"/>
  <c r="K172" i="2"/>
  <c r="I172" i="2" s="1"/>
  <c r="K173" i="2"/>
  <c r="I173" i="2" s="1"/>
  <c r="K174" i="2"/>
  <c r="I174" i="2" s="1"/>
  <c r="E483" i="1" s="1"/>
  <c r="K176" i="2"/>
  <c r="I176" i="2" s="1"/>
  <c r="E481" i="1" s="1"/>
  <c r="K177" i="2"/>
  <c r="I177" i="2" s="1"/>
  <c r="K178" i="2"/>
  <c r="I178" i="2" s="1"/>
  <c r="E482" i="1" s="1"/>
  <c r="K180" i="2"/>
  <c r="I180" i="2" s="1"/>
  <c r="K181" i="2"/>
  <c r="I181" i="2" s="1"/>
  <c r="K182" i="2"/>
  <c r="I182" i="2" s="1"/>
  <c r="K183" i="2"/>
  <c r="I183" i="2" s="1"/>
  <c r="K184" i="2"/>
  <c r="I184" i="2" s="1"/>
  <c r="K185" i="2"/>
  <c r="I185" i="2" s="1"/>
  <c r="K186" i="2"/>
  <c r="I186" i="2" s="1"/>
  <c r="K187" i="2"/>
  <c r="I187" i="2" s="1"/>
  <c r="K188" i="2"/>
  <c r="I188" i="2" s="1"/>
  <c r="K189" i="2"/>
  <c r="I189" i="2" s="1"/>
  <c r="K190" i="2"/>
  <c r="I190" i="2" s="1"/>
  <c r="K192" i="2"/>
  <c r="I192" i="2" s="1"/>
  <c r="K193" i="2"/>
  <c r="I193" i="2" s="1"/>
  <c r="K194" i="2"/>
  <c r="I194" i="2" s="1"/>
  <c r="K196" i="2"/>
  <c r="I196" i="2" s="1"/>
  <c r="K197" i="2"/>
  <c r="I197" i="2" s="1"/>
  <c r="L145" i="2"/>
  <c r="J145" i="2" s="1"/>
  <c r="L146" i="2"/>
  <c r="J146" i="2" s="1"/>
  <c r="L147" i="2"/>
  <c r="J147" i="2" s="1"/>
  <c r="L148" i="2"/>
  <c r="J148" i="2" s="1"/>
  <c r="L149" i="2"/>
  <c r="J149" i="2" s="1"/>
  <c r="L150" i="2"/>
  <c r="J150" i="2" s="1"/>
  <c r="L151" i="2"/>
  <c r="J151" i="2" s="1"/>
  <c r="L152" i="2"/>
  <c r="J152" i="2" s="1"/>
  <c r="L153" i="2"/>
  <c r="J153" i="2" s="1"/>
  <c r="L154" i="2"/>
  <c r="J154" i="2" s="1"/>
  <c r="L155" i="2"/>
  <c r="J155" i="2" s="1"/>
  <c r="L156" i="2"/>
  <c r="J156" i="2" s="1"/>
  <c r="L157" i="2"/>
  <c r="J157" i="2" s="1"/>
  <c r="L158" i="2"/>
  <c r="J158" i="2" s="1"/>
  <c r="L159" i="2"/>
  <c r="J159" i="2" s="1"/>
  <c r="L160" i="2"/>
  <c r="J160" i="2" s="1"/>
  <c r="L161" i="2"/>
  <c r="J161" i="2" s="1"/>
  <c r="L162" i="2"/>
  <c r="J162" i="2" s="1"/>
  <c r="L163" i="2"/>
  <c r="J163" i="2" s="1"/>
  <c r="F484" i="1" s="1"/>
  <c r="L164" i="2"/>
  <c r="J164" i="2" s="1"/>
  <c r="L165" i="2"/>
  <c r="J165" i="2" s="1"/>
  <c r="F485" i="1" s="1"/>
  <c r="L166" i="2"/>
  <c r="J166" i="2" s="1"/>
  <c r="L167" i="2"/>
  <c r="J167" i="2" s="1"/>
  <c r="F486" i="1" s="1"/>
  <c r="L168" i="2"/>
  <c r="J168" i="2" s="1"/>
  <c r="L169" i="2"/>
  <c r="J169" i="2" s="1"/>
  <c r="L170" i="2"/>
  <c r="J170" i="2" s="1"/>
  <c r="L171" i="2"/>
  <c r="J171" i="2" s="1"/>
  <c r="L172" i="2"/>
  <c r="J172" i="2" s="1"/>
  <c r="L173" i="2"/>
  <c r="J173" i="2" s="1"/>
  <c r="L174" i="2"/>
  <c r="J174" i="2" s="1"/>
  <c r="F483" i="1" s="1"/>
  <c r="L175" i="2"/>
  <c r="J175" i="2" s="1"/>
  <c r="F480" i="1" s="1"/>
  <c r="L176" i="2"/>
  <c r="J176" i="2" s="1"/>
  <c r="F481" i="1" s="1"/>
  <c r="L177" i="2"/>
  <c r="J177" i="2" s="1"/>
  <c r="L178" i="2"/>
  <c r="J178" i="2" s="1"/>
  <c r="F482" i="1" s="1"/>
  <c r="L179" i="2"/>
  <c r="J179" i="2" s="1"/>
  <c r="L180" i="2"/>
  <c r="J180" i="2" s="1"/>
  <c r="L181" i="2"/>
  <c r="J181" i="2" s="1"/>
  <c r="L182" i="2"/>
  <c r="J182" i="2" s="1"/>
  <c r="L183" i="2"/>
  <c r="J183" i="2" s="1"/>
  <c r="L184" i="2"/>
  <c r="J184" i="2" s="1"/>
  <c r="L185" i="2"/>
  <c r="J185" i="2" s="1"/>
  <c r="L186" i="2"/>
  <c r="J186" i="2" s="1"/>
  <c r="L187" i="2"/>
  <c r="J187" i="2" s="1"/>
  <c r="L188" i="2"/>
  <c r="J188" i="2" s="1"/>
  <c r="L189" i="2"/>
  <c r="J189" i="2" s="1"/>
  <c r="L190" i="2"/>
  <c r="J190" i="2" s="1"/>
  <c r="L191" i="2"/>
  <c r="J191" i="2" s="1"/>
  <c r="L192" i="2"/>
  <c r="J192" i="2" s="1"/>
  <c r="L193" i="2"/>
  <c r="J193" i="2" s="1"/>
  <c r="L194" i="2"/>
  <c r="J194" i="2" s="1"/>
  <c r="L195" i="2"/>
  <c r="J195" i="2" s="1"/>
  <c r="L196" i="2"/>
  <c r="J196" i="2" s="1"/>
  <c r="L197" i="2"/>
  <c r="J197" i="2" s="1"/>
  <c r="K147" i="2"/>
  <c r="I147" i="2" s="1"/>
  <c r="K159" i="2"/>
  <c r="I159" i="2" s="1"/>
  <c r="K163" i="2"/>
  <c r="I163" i="2" s="1"/>
  <c r="E484" i="1" s="1"/>
  <c r="K175" i="2"/>
  <c r="I175" i="2" s="1"/>
  <c r="E480" i="1" s="1"/>
  <c r="K179" i="2"/>
  <c r="I179" i="2" s="1"/>
  <c r="K191" i="2"/>
  <c r="I191" i="2" s="1"/>
  <c r="K195" i="2"/>
  <c r="I195" i="2" s="1"/>
  <c r="M482" i="1" l="1"/>
  <c r="M504" i="1"/>
  <c r="M505" i="1"/>
  <c r="M502" i="1"/>
  <c r="M506" i="1"/>
  <c r="M479" i="1"/>
  <c r="M501" i="1"/>
  <c r="M490" i="1"/>
  <c r="M498" i="1"/>
  <c r="L471" i="1"/>
  <c r="K471" i="1"/>
  <c r="J471" i="1"/>
  <c r="K459" i="1"/>
  <c r="L459" i="1"/>
  <c r="J459" i="1"/>
  <c r="L451" i="1"/>
  <c r="K451" i="1"/>
  <c r="J451" i="1"/>
  <c r="K443" i="1"/>
  <c r="L443" i="1"/>
  <c r="J443" i="1"/>
  <c r="L435" i="1"/>
  <c r="K435" i="1"/>
  <c r="J435" i="1"/>
  <c r="K427" i="1"/>
  <c r="L427" i="1"/>
  <c r="J427" i="1"/>
  <c r="L419" i="1"/>
  <c r="K419" i="1"/>
  <c r="J419" i="1"/>
  <c r="K411" i="1"/>
  <c r="L411" i="1"/>
  <c r="J411" i="1"/>
  <c r="L399" i="1"/>
  <c r="K399" i="1"/>
  <c r="J399" i="1"/>
  <c r="K395" i="1"/>
  <c r="L395" i="1"/>
  <c r="J395" i="1"/>
  <c r="L387" i="1"/>
  <c r="K387" i="1"/>
  <c r="J387" i="1"/>
  <c r="L379" i="1"/>
  <c r="K379" i="1"/>
  <c r="J379" i="1"/>
  <c r="L371" i="1"/>
  <c r="K371" i="1"/>
  <c r="J371" i="1"/>
  <c r="L363" i="1"/>
  <c r="K363" i="1"/>
  <c r="J363" i="1"/>
  <c r="L355" i="1"/>
  <c r="K355" i="1"/>
  <c r="J355" i="1"/>
  <c r="L347" i="1"/>
  <c r="K347" i="1"/>
  <c r="J347" i="1"/>
  <c r="L339" i="1"/>
  <c r="K339" i="1"/>
  <c r="J339" i="1"/>
  <c r="L331" i="1"/>
  <c r="K331" i="1"/>
  <c r="J331" i="1"/>
  <c r="L319" i="1"/>
  <c r="K319" i="1"/>
  <c r="J319" i="1"/>
  <c r="L311" i="1"/>
  <c r="K311" i="1"/>
  <c r="J311" i="1"/>
  <c r="K303" i="1"/>
  <c r="L303" i="1"/>
  <c r="J303" i="1"/>
  <c r="L295" i="1"/>
  <c r="K295" i="1"/>
  <c r="J295" i="1"/>
  <c r="L287" i="1"/>
  <c r="K287" i="1"/>
  <c r="J287" i="1"/>
  <c r="L279" i="1"/>
  <c r="K279" i="1"/>
  <c r="J279" i="1"/>
  <c r="L271" i="1"/>
  <c r="K271" i="1"/>
  <c r="J271" i="1"/>
  <c r="L263" i="1"/>
  <c r="K263" i="1"/>
  <c r="J263" i="1"/>
  <c r="L255" i="1"/>
  <c r="K255" i="1"/>
  <c r="J255" i="1"/>
  <c r="L247" i="1"/>
  <c r="K247" i="1"/>
  <c r="J247" i="1"/>
  <c r="K239" i="1"/>
  <c r="L239" i="1"/>
  <c r="J239" i="1"/>
  <c r="L231" i="1"/>
  <c r="K231" i="1"/>
  <c r="J231" i="1"/>
  <c r="L227" i="1"/>
  <c r="K227" i="1"/>
  <c r="J227" i="1"/>
  <c r="L219" i="1"/>
  <c r="K219" i="1"/>
  <c r="J219" i="1"/>
  <c r="L211" i="1"/>
  <c r="K211" i="1"/>
  <c r="J211" i="1"/>
  <c r="L203" i="1"/>
  <c r="K203" i="1"/>
  <c r="J203" i="1"/>
  <c r="L195" i="1"/>
  <c r="K195" i="1"/>
  <c r="J195" i="1"/>
  <c r="L187" i="1"/>
  <c r="K187" i="1"/>
  <c r="J187" i="1"/>
  <c r="L475" i="1"/>
  <c r="K475" i="1"/>
  <c r="J475" i="1"/>
  <c r="L467" i="1"/>
  <c r="K467" i="1"/>
  <c r="J467" i="1"/>
  <c r="L463" i="1"/>
  <c r="K463" i="1"/>
  <c r="J463" i="1"/>
  <c r="L455" i="1"/>
  <c r="K455" i="1"/>
  <c r="J455" i="1"/>
  <c r="L447" i="1"/>
  <c r="K447" i="1"/>
  <c r="J447" i="1"/>
  <c r="L439" i="1"/>
  <c r="K439" i="1"/>
  <c r="J439" i="1"/>
  <c r="L431" i="1"/>
  <c r="K431" i="1"/>
  <c r="J431" i="1"/>
  <c r="L423" i="1"/>
  <c r="K423" i="1"/>
  <c r="J423" i="1"/>
  <c r="L415" i="1"/>
  <c r="K415" i="1"/>
  <c r="J415" i="1"/>
  <c r="L407" i="1"/>
  <c r="K407" i="1"/>
  <c r="J407" i="1"/>
  <c r="L403" i="1"/>
  <c r="K403" i="1"/>
  <c r="J403" i="1"/>
  <c r="L391" i="1"/>
  <c r="K391" i="1"/>
  <c r="J391" i="1"/>
  <c r="L383" i="1"/>
  <c r="K383" i="1"/>
  <c r="J383" i="1"/>
  <c r="L375" i="1"/>
  <c r="K375" i="1"/>
  <c r="J375" i="1"/>
  <c r="K367" i="1"/>
  <c r="L367" i="1"/>
  <c r="J367" i="1"/>
  <c r="L359" i="1"/>
  <c r="K359" i="1"/>
  <c r="J359" i="1"/>
  <c r="L351" i="1"/>
  <c r="K351" i="1"/>
  <c r="J351" i="1"/>
  <c r="L343" i="1"/>
  <c r="K343" i="1"/>
  <c r="J343" i="1"/>
  <c r="L335" i="1"/>
  <c r="K335" i="1"/>
  <c r="J335" i="1"/>
  <c r="L327" i="1"/>
  <c r="K327" i="1"/>
  <c r="J327" i="1"/>
  <c r="L323" i="1"/>
  <c r="K323" i="1"/>
  <c r="J323" i="1"/>
  <c r="L315" i="1"/>
  <c r="K315" i="1"/>
  <c r="J315" i="1"/>
  <c r="L307" i="1"/>
  <c r="K307" i="1"/>
  <c r="J307" i="1"/>
  <c r="L299" i="1"/>
  <c r="K299" i="1"/>
  <c r="J299" i="1"/>
  <c r="L291" i="1"/>
  <c r="K291" i="1"/>
  <c r="J291" i="1"/>
  <c r="L283" i="1"/>
  <c r="K283" i="1"/>
  <c r="J283" i="1"/>
  <c r="L275" i="1"/>
  <c r="K275" i="1"/>
  <c r="J275" i="1"/>
  <c r="L267" i="1"/>
  <c r="K267" i="1"/>
  <c r="J267" i="1"/>
  <c r="L259" i="1"/>
  <c r="K259" i="1"/>
  <c r="J259" i="1"/>
  <c r="L251" i="1"/>
  <c r="K251" i="1"/>
  <c r="J251" i="1"/>
  <c r="L243" i="1"/>
  <c r="K243" i="1"/>
  <c r="J243" i="1"/>
  <c r="L235" i="1"/>
  <c r="K235" i="1"/>
  <c r="J235" i="1"/>
  <c r="L223" i="1"/>
  <c r="K223" i="1"/>
  <c r="J223" i="1"/>
  <c r="L215" i="1"/>
  <c r="K215" i="1"/>
  <c r="J215" i="1"/>
  <c r="L207" i="1"/>
  <c r="K207" i="1"/>
  <c r="J207" i="1"/>
  <c r="L199" i="1"/>
  <c r="K199" i="1"/>
  <c r="J199" i="1"/>
  <c r="L191" i="1"/>
  <c r="K191" i="1"/>
  <c r="J191" i="1"/>
  <c r="L183" i="1"/>
  <c r="K183" i="1"/>
  <c r="J183" i="1"/>
  <c r="L478" i="1"/>
  <c r="K478" i="1"/>
  <c r="J478" i="1"/>
  <c r="L474" i="1"/>
  <c r="K474" i="1"/>
  <c r="J474" i="1"/>
  <c r="L470" i="1"/>
  <c r="K470" i="1"/>
  <c r="J470" i="1"/>
  <c r="L466" i="1"/>
  <c r="J466" i="1"/>
  <c r="K466" i="1"/>
  <c r="L462" i="1"/>
  <c r="K462" i="1"/>
  <c r="J462" i="1"/>
  <c r="L458" i="1"/>
  <c r="J458" i="1"/>
  <c r="K458" i="1"/>
  <c r="L454" i="1"/>
  <c r="K454" i="1"/>
  <c r="J454" i="1"/>
  <c r="L450" i="1"/>
  <c r="J450" i="1"/>
  <c r="K450" i="1"/>
  <c r="L446" i="1"/>
  <c r="K446" i="1"/>
  <c r="J446" i="1"/>
  <c r="L442" i="1"/>
  <c r="J442" i="1"/>
  <c r="K442" i="1"/>
  <c r="L438" i="1"/>
  <c r="K438" i="1"/>
  <c r="J438" i="1"/>
  <c r="L434" i="1"/>
  <c r="J434" i="1"/>
  <c r="K434" i="1"/>
  <c r="L430" i="1"/>
  <c r="K430" i="1"/>
  <c r="J430" i="1"/>
  <c r="L426" i="1"/>
  <c r="K426" i="1"/>
  <c r="J426" i="1"/>
  <c r="L422" i="1"/>
  <c r="K422" i="1"/>
  <c r="J422" i="1"/>
  <c r="L418" i="1"/>
  <c r="K418" i="1"/>
  <c r="J418" i="1"/>
  <c r="L414" i="1"/>
  <c r="K414" i="1"/>
  <c r="J414" i="1"/>
  <c r="L410" i="1"/>
  <c r="K410" i="1"/>
  <c r="J410" i="1"/>
  <c r="L406" i="1"/>
  <c r="K406" i="1"/>
  <c r="J406" i="1"/>
  <c r="L402" i="1"/>
  <c r="K402" i="1"/>
  <c r="J402" i="1"/>
  <c r="L398" i="1"/>
  <c r="K398" i="1"/>
  <c r="J398" i="1"/>
  <c r="L394" i="1"/>
  <c r="K394" i="1"/>
  <c r="J394" i="1"/>
  <c r="L390" i="1"/>
  <c r="K390" i="1"/>
  <c r="J390" i="1"/>
  <c r="L386" i="1"/>
  <c r="K386" i="1"/>
  <c r="J386" i="1"/>
  <c r="L382" i="1"/>
  <c r="K382" i="1"/>
  <c r="J382" i="1"/>
  <c r="L378" i="1"/>
  <c r="K378" i="1"/>
  <c r="J378" i="1"/>
  <c r="L374" i="1"/>
  <c r="K374" i="1"/>
  <c r="J374" i="1"/>
  <c r="L370" i="1"/>
  <c r="K370" i="1"/>
  <c r="J370" i="1"/>
  <c r="L366" i="1"/>
  <c r="K366" i="1"/>
  <c r="J366" i="1"/>
  <c r="L362" i="1"/>
  <c r="K362" i="1"/>
  <c r="J362" i="1"/>
  <c r="L358" i="1"/>
  <c r="K358" i="1"/>
  <c r="J358" i="1"/>
  <c r="L354" i="1"/>
  <c r="K354" i="1"/>
  <c r="J354" i="1"/>
  <c r="L350" i="1"/>
  <c r="K350" i="1"/>
  <c r="J350" i="1"/>
  <c r="L346" i="1"/>
  <c r="K346" i="1"/>
  <c r="J346" i="1"/>
  <c r="L342" i="1"/>
  <c r="K342" i="1"/>
  <c r="J342" i="1"/>
  <c r="L338" i="1"/>
  <c r="K338" i="1"/>
  <c r="J338" i="1"/>
  <c r="L334" i="1"/>
  <c r="K334" i="1"/>
  <c r="J334" i="1"/>
  <c r="L330" i="1"/>
  <c r="K330" i="1"/>
  <c r="J330" i="1"/>
  <c r="L326" i="1"/>
  <c r="K326" i="1"/>
  <c r="J326" i="1"/>
  <c r="L322" i="1"/>
  <c r="K322" i="1"/>
  <c r="J322" i="1"/>
  <c r="L318" i="1"/>
  <c r="K318" i="1"/>
  <c r="J318" i="1"/>
  <c r="L314" i="1"/>
  <c r="K314" i="1"/>
  <c r="J314" i="1"/>
  <c r="L310" i="1"/>
  <c r="K310" i="1"/>
  <c r="J310" i="1"/>
  <c r="L306" i="1"/>
  <c r="K306" i="1"/>
  <c r="J306" i="1"/>
  <c r="L302" i="1"/>
  <c r="K302" i="1"/>
  <c r="J302" i="1"/>
  <c r="L298" i="1"/>
  <c r="K298" i="1"/>
  <c r="J298" i="1"/>
  <c r="L294" i="1"/>
  <c r="K294" i="1"/>
  <c r="J294" i="1"/>
  <c r="L290" i="1"/>
  <c r="K290" i="1"/>
  <c r="J290" i="1"/>
  <c r="L286" i="1"/>
  <c r="K286" i="1"/>
  <c r="J286" i="1"/>
  <c r="L282" i="1"/>
  <c r="K282" i="1"/>
  <c r="J282" i="1"/>
  <c r="L278" i="1"/>
  <c r="K278" i="1"/>
  <c r="J278" i="1"/>
  <c r="L274" i="1"/>
  <c r="K274" i="1"/>
  <c r="J274" i="1"/>
  <c r="L270" i="1"/>
  <c r="K270" i="1"/>
  <c r="J270" i="1"/>
  <c r="L266" i="1"/>
  <c r="K266" i="1"/>
  <c r="J266" i="1"/>
  <c r="L262" i="1"/>
  <c r="K262" i="1"/>
  <c r="J262" i="1"/>
  <c r="L258" i="1"/>
  <c r="K258" i="1"/>
  <c r="J258" i="1"/>
  <c r="L254" i="1"/>
  <c r="K254" i="1"/>
  <c r="J254" i="1"/>
  <c r="L250" i="1"/>
  <c r="K250" i="1"/>
  <c r="J250" i="1"/>
  <c r="L246" i="1"/>
  <c r="K246" i="1"/>
  <c r="J246" i="1"/>
  <c r="L242" i="1"/>
  <c r="K242" i="1"/>
  <c r="J242" i="1"/>
  <c r="L238" i="1"/>
  <c r="K238" i="1"/>
  <c r="J238" i="1"/>
  <c r="L234" i="1"/>
  <c r="K234" i="1"/>
  <c r="J234" i="1"/>
  <c r="L230" i="1"/>
  <c r="K230" i="1"/>
  <c r="J230" i="1"/>
  <c r="L226" i="1"/>
  <c r="K226" i="1"/>
  <c r="J226" i="1"/>
  <c r="L222" i="1"/>
  <c r="K222" i="1"/>
  <c r="J222" i="1"/>
  <c r="L218" i="1"/>
  <c r="K218" i="1"/>
  <c r="J218" i="1"/>
  <c r="L214" i="1"/>
  <c r="K214" i="1"/>
  <c r="J214" i="1"/>
  <c r="L210" i="1"/>
  <c r="K210" i="1"/>
  <c r="J210" i="1"/>
  <c r="L206" i="1"/>
  <c r="K206" i="1"/>
  <c r="J206" i="1"/>
  <c r="L202" i="1"/>
  <c r="K202" i="1"/>
  <c r="J202" i="1"/>
  <c r="L198" i="1"/>
  <c r="K198" i="1"/>
  <c r="J198" i="1"/>
  <c r="L194" i="1"/>
  <c r="K194" i="1"/>
  <c r="J194" i="1"/>
  <c r="L190" i="1"/>
  <c r="K190" i="1"/>
  <c r="J190" i="1"/>
  <c r="L186" i="1"/>
  <c r="K186" i="1"/>
  <c r="J186" i="1"/>
  <c r="L473" i="1"/>
  <c r="K473" i="1"/>
  <c r="J473" i="1"/>
  <c r="L469" i="1"/>
  <c r="K469" i="1"/>
  <c r="J469" i="1"/>
  <c r="L461" i="1"/>
  <c r="K461" i="1"/>
  <c r="J461" i="1"/>
  <c r="L453" i="1"/>
  <c r="K453" i="1"/>
  <c r="J453" i="1"/>
  <c r="L441" i="1"/>
  <c r="K441" i="1"/>
  <c r="J441" i="1"/>
  <c r="L437" i="1"/>
  <c r="K437" i="1"/>
  <c r="J437" i="1"/>
  <c r="L425" i="1"/>
  <c r="K425" i="1"/>
  <c r="J425" i="1"/>
  <c r="L417" i="1"/>
  <c r="K417" i="1"/>
  <c r="J417" i="1"/>
  <c r="L409" i="1"/>
  <c r="K409" i="1"/>
  <c r="J409" i="1"/>
  <c r="L401" i="1"/>
  <c r="K401" i="1"/>
  <c r="J401" i="1"/>
  <c r="L397" i="1"/>
  <c r="K397" i="1"/>
  <c r="J397" i="1"/>
  <c r="L389" i="1"/>
  <c r="K389" i="1"/>
  <c r="J389" i="1"/>
  <c r="L381" i="1"/>
  <c r="K381" i="1"/>
  <c r="J381" i="1"/>
  <c r="L373" i="1"/>
  <c r="K373" i="1"/>
  <c r="J373" i="1"/>
  <c r="L369" i="1"/>
  <c r="K369" i="1"/>
  <c r="J369" i="1"/>
  <c r="L361" i="1"/>
  <c r="K361" i="1"/>
  <c r="J361" i="1"/>
  <c r="L353" i="1"/>
  <c r="K353" i="1"/>
  <c r="J353" i="1"/>
  <c r="L345" i="1"/>
  <c r="K345" i="1"/>
  <c r="J345" i="1"/>
  <c r="L337" i="1"/>
  <c r="K337" i="1"/>
  <c r="J337" i="1"/>
  <c r="L329" i="1"/>
  <c r="K329" i="1"/>
  <c r="J329" i="1"/>
  <c r="L321" i="1"/>
  <c r="K321" i="1"/>
  <c r="J321" i="1"/>
  <c r="L313" i="1"/>
  <c r="K313" i="1"/>
  <c r="J313" i="1"/>
  <c r="L305" i="1"/>
  <c r="K305" i="1"/>
  <c r="J305" i="1"/>
  <c r="L297" i="1"/>
  <c r="K297" i="1"/>
  <c r="J297" i="1"/>
  <c r="L289" i="1"/>
  <c r="K289" i="1"/>
  <c r="J289" i="1"/>
  <c r="L281" i="1"/>
  <c r="K281" i="1"/>
  <c r="J281" i="1"/>
  <c r="L273" i="1"/>
  <c r="K273" i="1"/>
  <c r="J273" i="1"/>
  <c r="L265" i="1"/>
  <c r="K265" i="1"/>
  <c r="J265" i="1"/>
  <c r="L257" i="1"/>
  <c r="K257" i="1"/>
  <c r="J257" i="1"/>
  <c r="L245" i="1"/>
  <c r="K245" i="1"/>
  <c r="J245" i="1"/>
  <c r="L237" i="1"/>
  <c r="K237" i="1"/>
  <c r="J237" i="1"/>
  <c r="L229" i="1"/>
  <c r="K229" i="1"/>
  <c r="J229" i="1"/>
  <c r="L221" i="1"/>
  <c r="K221" i="1"/>
  <c r="J221" i="1"/>
  <c r="L217" i="1"/>
  <c r="K217" i="1"/>
  <c r="J217" i="1"/>
  <c r="L209" i="1"/>
  <c r="K209" i="1"/>
  <c r="J209" i="1"/>
  <c r="L205" i="1"/>
  <c r="K205" i="1"/>
  <c r="J205" i="1"/>
  <c r="L201" i="1"/>
  <c r="K201" i="1"/>
  <c r="J201" i="1"/>
  <c r="L197" i="1"/>
  <c r="K197" i="1"/>
  <c r="J197" i="1"/>
  <c r="L193" i="1"/>
  <c r="K193" i="1"/>
  <c r="J193" i="1"/>
  <c r="L189" i="1"/>
  <c r="K189" i="1"/>
  <c r="J189" i="1"/>
  <c r="L185" i="1"/>
  <c r="K185" i="1"/>
  <c r="J185" i="1"/>
  <c r="L477" i="1"/>
  <c r="K477" i="1"/>
  <c r="J477" i="1"/>
  <c r="L465" i="1"/>
  <c r="K465" i="1"/>
  <c r="J465" i="1"/>
  <c r="L457" i="1"/>
  <c r="K457" i="1"/>
  <c r="J457" i="1"/>
  <c r="L449" i="1"/>
  <c r="K449" i="1"/>
  <c r="J449" i="1"/>
  <c r="L445" i="1"/>
  <c r="K445" i="1"/>
  <c r="J445" i="1"/>
  <c r="L433" i="1"/>
  <c r="K433" i="1"/>
  <c r="J433" i="1"/>
  <c r="L429" i="1"/>
  <c r="K429" i="1"/>
  <c r="J429" i="1"/>
  <c r="L421" i="1"/>
  <c r="K421" i="1"/>
  <c r="J421" i="1"/>
  <c r="L413" i="1"/>
  <c r="K413" i="1"/>
  <c r="J413" i="1"/>
  <c r="L405" i="1"/>
  <c r="K405" i="1"/>
  <c r="J405" i="1"/>
  <c r="L393" i="1"/>
  <c r="K393" i="1"/>
  <c r="J393" i="1"/>
  <c r="L385" i="1"/>
  <c r="K385" i="1"/>
  <c r="J385" i="1"/>
  <c r="L377" i="1"/>
  <c r="K377" i="1"/>
  <c r="J377" i="1"/>
  <c r="L365" i="1"/>
  <c r="K365" i="1"/>
  <c r="J365" i="1"/>
  <c r="L357" i="1"/>
  <c r="K357" i="1"/>
  <c r="J357" i="1"/>
  <c r="L349" i="1"/>
  <c r="K349" i="1"/>
  <c r="J349" i="1"/>
  <c r="L341" i="1"/>
  <c r="K341" i="1"/>
  <c r="J341" i="1"/>
  <c r="L333" i="1"/>
  <c r="K333" i="1"/>
  <c r="J333" i="1"/>
  <c r="L325" i="1"/>
  <c r="K325" i="1"/>
  <c r="J325" i="1"/>
  <c r="L317" i="1"/>
  <c r="K317" i="1"/>
  <c r="J317" i="1"/>
  <c r="L309" i="1"/>
  <c r="K309" i="1"/>
  <c r="J309" i="1"/>
  <c r="L301" i="1"/>
  <c r="K301" i="1"/>
  <c r="J301" i="1"/>
  <c r="L293" i="1"/>
  <c r="K293" i="1"/>
  <c r="J293" i="1"/>
  <c r="L285" i="1"/>
  <c r="K285" i="1"/>
  <c r="J285" i="1"/>
  <c r="L277" i="1"/>
  <c r="K277" i="1"/>
  <c r="J277" i="1"/>
  <c r="L269" i="1"/>
  <c r="K269" i="1"/>
  <c r="J269" i="1"/>
  <c r="L261" i="1"/>
  <c r="K261" i="1"/>
  <c r="J261" i="1"/>
  <c r="L253" i="1"/>
  <c r="K253" i="1"/>
  <c r="J253" i="1"/>
  <c r="L249" i="1"/>
  <c r="K249" i="1"/>
  <c r="J249" i="1"/>
  <c r="L241" i="1"/>
  <c r="K241" i="1"/>
  <c r="J241" i="1"/>
  <c r="L233" i="1"/>
  <c r="K233" i="1"/>
  <c r="J233" i="1"/>
  <c r="L225" i="1"/>
  <c r="K225" i="1"/>
  <c r="J225" i="1"/>
  <c r="L213" i="1"/>
  <c r="K213" i="1"/>
  <c r="J213" i="1"/>
  <c r="L476" i="1"/>
  <c r="K476" i="1"/>
  <c r="J476" i="1"/>
  <c r="L472" i="1"/>
  <c r="K472" i="1"/>
  <c r="J472" i="1"/>
  <c r="L468" i="1"/>
  <c r="K468" i="1"/>
  <c r="J468" i="1"/>
  <c r="L464" i="1"/>
  <c r="J464" i="1"/>
  <c r="K464" i="1"/>
  <c r="L460" i="1"/>
  <c r="K460" i="1"/>
  <c r="J460" i="1"/>
  <c r="L456" i="1"/>
  <c r="J456" i="1"/>
  <c r="K456" i="1"/>
  <c r="L452" i="1"/>
  <c r="K452" i="1"/>
  <c r="J452" i="1"/>
  <c r="L448" i="1"/>
  <c r="J448" i="1"/>
  <c r="K448" i="1"/>
  <c r="L444" i="1"/>
  <c r="K444" i="1"/>
  <c r="J444" i="1"/>
  <c r="L440" i="1"/>
  <c r="J440" i="1"/>
  <c r="K440" i="1"/>
  <c r="L436" i="1"/>
  <c r="K436" i="1"/>
  <c r="J436" i="1"/>
  <c r="L432" i="1"/>
  <c r="J432" i="1"/>
  <c r="K432" i="1"/>
  <c r="L428" i="1"/>
  <c r="K428" i="1"/>
  <c r="J428" i="1"/>
  <c r="L424" i="1"/>
  <c r="J424" i="1"/>
  <c r="K424" i="1"/>
  <c r="L420" i="1"/>
  <c r="J420" i="1"/>
  <c r="K420" i="1"/>
  <c r="L416" i="1"/>
  <c r="J416" i="1"/>
  <c r="K416" i="1"/>
  <c r="L412" i="1"/>
  <c r="K412" i="1"/>
  <c r="J412" i="1"/>
  <c r="L408" i="1"/>
  <c r="J408" i="1"/>
  <c r="K408" i="1"/>
  <c r="L404" i="1"/>
  <c r="J404" i="1"/>
  <c r="K404" i="1"/>
  <c r="L400" i="1"/>
  <c r="J400" i="1"/>
  <c r="K400" i="1"/>
  <c r="L396" i="1"/>
  <c r="K396" i="1"/>
  <c r="J396" i="1"/>
  <c r="L392" i="1"/>
  <c r="J392" i="1"/>
  <c r="K392" i="1"/>
  <c r="L388" i="1"/>
  <c r="J388" i="1"/>
  <c r="K388" i="1"/>
  <c r="L384" i="1"/>
  <c r="J384" i="1"/>
  <c r="K384" i="1"/>
  <c r="L380" i="1"/>
  <c r="K380" i="1"/>
  <c r="J380" i="1"/>
  <c r="L376" i="1"/>
  <c r="J376" i="1"/>
  <c r="K376" i="1"/>
  <c r="L372" i="1"/>
  <c r="J372" i="1"/>
  <c r="K372" i="1"/>
  <c r="L368" i="1"/>
  <c r="J368" i="1"/>
  <c r="K368" i="1"/>
  <c r="L364" i="1"/>
  <c r="K364" i="1"/>
  <c r="J364" i="1"/>
  <c r="L360" i="1"/>
  <c r="J360" i="1"/>
  <c r="K360" i="1"/>
  <c r="L356" i="1"/>
  <c r="J356" i="1"/>
  <c r="K356" i="1"/>
  <c r="L352" i="1"/>
  <c r="J352" i="1"/>
  <c r="K352" i="1"/>
  <c r="L348" i="1"/>
  <c r="K348" i="1"/>
  <c r="J348" i="1"/>
  <c r="L344" i="1"/>
  <c r="J344" i="1"/>
  <c r="K344" i="1"/>
  <c r="L340" i="1"/>
  <c r="J340" i="1"/>
  <c r="K340" i="1"/>
  <c r="L336" i="1"/>
  <c r="J336" i="1"/>
  <c r="K336" i="1"/>
  <c r="L332" i="1"/>
  <c r="K332" i="1"/>
  <c r="J332" i="1"/>
  <c r="L328" i="1"/>
  <c r="J328" i="1"/>
  <c r="K328" i="1"/>
  <c r="L324" i="1"/>
  <c r="J324" i="1"/>
  <c r="K324" i="1"/>
  <c r="L320" i="1"/>
  <c r="J320" i="1"/>
  <c r="K320" i="1"/>
  <c r="L316" i="1"/>
  <c r="K316" i="1"/>
  <c r="J316" i="1"/>
  <c r="L312" i="1"/>
  <c r="J312" i="1"/>
  <c r="K312" i="1"/>
  <c r="L308" i="1"/>
  <c r="J308" i="1"/>
  <c r="K308" i="1"/>
  <c r="L304" i="1"/>
  <c r="J304" i="1"/>
  <c r="K304" i="1"/>
  <c r="L300" i="1"/>
  <c r="K300" i="1"/>
  <c r="J300" i="1"/>
  <c r="L296" i="1"/>
  <c r="J296" i="1"/>
  <c r="K296" i="1"/>
  <c r="L292" i="1"/>
  <c r="J292" i="1"/>
  <c r="K292" i="1"/>
  <c r="L288" i="1"/>
  <c r="J288" i="1"/>
  <c r="K288" i="1"/>
  <c r="L284" i="1"/>
  <c r="K284" i="1"/>
  <c r="J284" i="1"/>
  <c r="L280" i="1"/>
  <c r="J280" i="1"/>
  <c r="K280" i="1"/>
  <c r="L276" i="1"/>
  <c r="J276" i="1"/>
  <c r="K276" i="1"/>
  <c r="L272" i="1"/>
  <c r="J272" i="1"/>
  <c r="K272" i="1"/>
  <c r="L268" i="1"/>
  <c r="K268" i="1"/>
  <c r="J268" i="1"/>
  <c r="L264" i="1"/>
  <c r="J264" i="1"/>
  <c r="K264" i="1"/>
  <c r="L260" i="1"/>
  <c r="J260" i="1"/>
  <c r="K260" i="1"/>
  <c r="L256" i="1"/>
  <c r="J256" i="1"/>
  <c r="K256" i="1"/>
  <c r="L252" i="1"/>
  <c r="K252" i="1"/>
  <c r="J252" i="1"/>
  <c r="L248" i="1"/>
  <c r="J248" i="1"/>
  <c r="K248" i="1"/>
  <c r="L244" i="1"/>
  <c r="J244" i="1"/>
  <c r="K244" i="1"/>
  <c r="L240" i="1"/>
  <c r="J240" i="1"/>
  <c r="K240" i="1"/>
  <c r="L236" i="1"/>
  <c r="K236" i="1"/>
  <c r="J236" i="1"/>
  <c r="L232" i="1"/>
  <c r="J232" i="1"/>
  <c r="K232" i="1"/>
  <c r="L228" i="1"/>
  <c r="J228" i="1"/>
  <c r="K228" i="1"/>
  <c r="L224" i="1"/>
  <c r="J224" i="1"/>
  <c r="K224" i="1"/>
  <c r="L220" i="1"/>
  <c r="K220" i="1"/>
  <c r="J220" i="1"/>
  <c r="L216" i="1"/>
  <c r="J216" i="1"/>
  <c r="K216" i="1"/>
  <c r="L212" i="1"/>
  <c r="J212" i="1"/>
  <c r="K212" i="1"/>
  <c r="L208" i="1"/>
  <c r="J208" i="1"/>
  <c r="K208" i="1"/>
  <c r="L204" i="1"/>
  <c r="K204" i="1"/>
  <c r="J204" i="1"/>
  <c r="L200" i="1"/>
  <c r="J200" i="1"/>
  <c r="K200" i="1"/>
  <c r="L196" i="1"/>
  <c r="J196" i="1"/>
  <c r="K196" i="1"/>
  <c r="L192" i="1"/>
  <c r="J192" i="1"/>
  <c r="K192" i="1"/>
  <c r="L188" i="1"/>
  <c r="K188" i="1"/>
  <c r="J188" i="1"/>
  <c r="L184" i="1"/>
  <c r="J184" i="1"/>
  <c r="K184" i="1"/>
  <c r="M485" i="1"/>
  <c r="M492" i="1"/>
  <c r="M489" i="1"/>
  <c r="M483" i="1"/>
  <c r="M491" i="1"/>
  <c r="M499" i="1"/>
  <c r="M493" i="1"/>
  <c r="M497" i="1"/>
  <c r="M494" i="1"/>
  <c r="M484" i="1"/>
  <c r="M500" i="1"/>
  <c r="M488" i="1"/>
  <c r="M480" i="1"/>
  <c r="M496" i="1"/>
  <c r="M487" i="1"/>
  <c r="M495" i="1"/>
  <c r="M503" i="1"/>
  <c r="B474" i="1"/>
  <c r="B442" i="1"/>
  <c r="B410" i="1"/>
  <c r="B330" i="1"/>
  <c r="B306" i="1"/>
  <c r="B298" i="1"/>
  <c r="B274" i="1"/>
  <c r="B266" i="1"/>
  <c r="B242" i="1"/>
  <c r="B238" i="1"/>
  <c r="B222" i="1"/>
  <c r="B218" i="1"/>
  <c r="B210" i="1"/>
  <c r="B206" i="1"/>
  <c r="B202" i="1"/>
  <c r="B190" i="1"/>
  <c r="E430" i="1"/>
  <c r="E414" i="1"/>
  <c r="E398" i="1"/>
  <c r="E382" i="1"/>
  <c r="E465" i="1"/>
  <c r="E425" i="1"/>
  <c r="E421" i="1"/>
  <c r="E389" i="1"/>
  <c r="E381" i="1"/>
  <c r="E377" i="1"/>
  <c r="E333" i="1"/>
  <c r="E450" i="1"/>
  <c r="E354" i="1"/>
  <c r="E282" i="1"/>
  <c r="E386" i="1"/>
  <c r="E362" i="1"/>
  <c r="E346" i="1"/>
  <c r="E302" i="1"/>
  <c r="E477" i="1"/>
  <c r="E473" i="1"/>
  <c r="E457" i="1"/>
  <c r="E437" i="1"/>
  <c r="E433" i="1"/>
  <c r="E429" i="1"/>
  <c r="E417" i="1"/>
  <c r="E405" i="1"/>
  <c r="E397" i="1"/>
  <c r="E385" i="1"/>
  <c r="E373" i="1"/>
  <c r="E361" i="1"/>
  <c r="E345" i="1"/>
  <c r="E329" i="1"/>
  <c r="E472" i="1"/>
  <c r="F440" i="1"/>
  <c r="F424" i="1"/>
  <c r="E416" i="1"/>
  <c r="F408" i="1"/>
  <c r="E392" i="1"/>
  <c r="E376" i="1"/>
  <c r="E312" i="1"/>
  <c r="F276" i="1"/>
  <c r="E208" i="1"/>
  <c r="E192" i="1"/>
  <c r="G315" i="1"/>
  <c r="G312" i="1"/>
  <c r="G331" i="1"/>
  <c r="G301" i="1"/>
  <c r="G193" i="1"/>
  <c r="G392" i="1"/>
  <c r="G233" i="1"/>
  <c r="G338" i="1"/>
  <c r="G416" i="1"/>
  <c r="G397" i="1"/>
  <c r="G354" i="1"/>
  <c r="I391" i="1"/>
  <c r="I471" i="1"/>
  <c r="I453" i="1"/>
  <c r="I308" i="1"/>
  <c r="I228" i="1"/>
  <c r="I369" i="1"/>
  <c r="I382" i="1"/>
  <c r="I239" i="1"/>
  <c r="I254" i="1"/>
  <c r="I429" i="1"/>
  <c r="I311" i="1"/>
  <c r="I476" i="1"/>
  <c r="I336" i="1"/>
  <c r="I328" i="1"/>
  <c r="I387" i="1"/>
  <c r="I341" i="1"/>
  <c r="I463" i="1"/>
  <c r="I306" i="1"/>
  <c r="G316" i="1"/>
  <c r="I189" i="1"/>
  <c r="I234" i="1"/>
  <c r="I221" i="1"/>
  <c r="I261" i="1"/>
  <c r="I470" i="1"/>
  <c r="I198" i="1"/>
  <c r="I244" i="1"/>
  <c r="I366" i="1"/>
  <c r="I362" i="1"/>
  <c r="I360" i="1"/>
  <c r="I212" i="1"/>
  <c r="I237" i="1"/>
  <c r="I252" i="1"/>
  <c r="I406" i="1"/>
  <c r="I373" i="1"/>
  <c r="I411" i="1"/>
  <c r="I423" i="1"/>
  <c r="I316" i="1"/>
  <c r="I285" i="1"/>
  <c r="I477" i="1"/>
  <c r="G428" i="1"/>
  <c r="I357" i="1"/>
  <c r="I295" i="1"/>
  <c r="G258" i="1"/>
  <c r="G269" i="1"/>
  <c r="G241" i="1"/>
  <c r="G376" i="1"/>
  <c r="G361" i="1"/>
  <c r="G463" i="1"/>
  <c r="G375" i="1"/>
  <c r="I354" i="1"/>
  <c r="I435" i="1"/>
  <c r="I197" i="1"/>
  <c r="I214" i="1"/>
  <c r="I207" i="1"/>
  <c r="G336" i="1"/>
  <c r="I464" i="1"/>
  <c r="I465" i="1"/>
  <c r="I418" i="1"/>
  <c r="I226" i="1"/>
  <c r="I424" i="1"/>
  <c r="I319" i="1"/>
  <c r="I396" i="1"/>
  <c r="I279" i="1"/>
  <c r="I318" i="1"/>
  <c r="G325" i="1"/>
  <c r="I229" i="1"/>
  <c r="I289" i="1"/>
  <c r="I322" i="1"/>
  <c r="I187" i="1"/>
  <c r="I223" i="1"/>
  <c r="I281" i="1"/>
  <c r="I452" i="1"/>
  <c r="I338" i="1"/>
  <c r="I191" i="1"/>
  <c r="I440" i="1"/>
  <c r="I415" i="1"/>
  <c r="G228" i="1"/>
  <c r="G292" i="1"/>
  <c r="G285" i="1"/>
  <c r="G245" i="1"/>
  <c r="G299" i="1"/>
  <c r="G289" i="1"/>
  <c r="G349" i="1"/>
  <c r="G395" i="1"/>
  <c r="G291" i="1"/>
  <c r="G400" i="1"/>
  <c r="G462" i="1"/>
  <c r="G350" i="1"/>
  <c r="G445" i="1"/>
  <c r="G190" i="1"/>
  <c r="G234" i="1"/>
  <c r="G441" i="1"/>
  <c r="G216" i="1"/>
  <c r="G204" i="1"/>
  <c r="G274" i="1"/>
  <c r="G470" i="1"/>
  <c r="G199" i="1"/>
  <c r="G183" i="1"/>
  <c r="G435" i="1"/>
  <c r="G381" i="1"/>
  <c r="G251" i="1"/>
  <c r="G294" i="1"/>
  <c r="G345" i="1"/>
  <c r="G426" i="1"/>
  <c r="G222" i="1"/>
  <c r="G423" i="1"/>
  <c r="G448" i="1"/>
  <c r="G221" i="1"/>
  <c r="G206" i="1"/>
  <c r="G238" i="1"/>
  <c r="G430" i="1"/>
  <c r="G185" i="1"/>
  <c r="G250" i="1"/>
  <c r="G475" i="1"/>
  <c r="G394" i="1"/>
  <c r="I339" i="1"/>
  <c r="G380" i="1"/>
  <c r="G425" i="1"/>
  <c r="G432" i="1"/>
  <c r="G184" i="1"/>
  <c r="G271" i="1"/>
  <c r="G333" i="1"/>
  <c r="G253" i="1"/>
  <c r="G310" i="1"/>
  <c r="G248" i="1"/>
  <c r="G189" i="1"/>
  <c r="G211" i="1"/>
  <c r="G451" i="1"/>
  <c r="G372" i="1"/>
  <c r="G314" i="1"/>
  <c r="H355" i="1"/>
  <c r="G464" i="1"/>
  <c r="P10" i="1"/>
  <c r="Q10" i="1"/>
  <c r="B6" i="3"/>
  <c r="I441" i="1"/>
  <c r="G357" i="1"/>
  <c r="H419" i="1"/>
  <c r="B458" i="1"/>
  <c r="B426" i="1"/>
  <c r="B378" i="1"/>
  <c r="B346" i="1"/>
  <c r="B314" i="1"/>
  <c r="B282" i="1"/>
  <c r="B234" i="1"/>
  <c r="B186" i="1"/>
  <c r="E474" i="1"/>
  <c r="E410" i="1"/>
  <c r="E378" i="1"/>
  <c r="E314" i="1"/>
  <c r="B470" i="1"/>
  <c r="B454" i="1"/>
  <c r="B438" i="1"/>
  <c r="B422" i="1"/>
  <c r="B406" i="1"/>
  <c r="B390" i="1"/>
  <c r="B374" i="1"/>
  <c r="B358" i="1"/>
  <c r="B342" i="1"/>
  <c r="B326" i="1"/>
  <c r="B310" i="1"/>
  <c r="B294" i="1"/>
  <c r="B278" i="1"/>
  <c r="B262" i="1"/>
  <c r="B246" i="1"/>
  <c r="B230" i="1"/>
  <c r="B214" i="1"/>
  <c r="B198" i="1"/>
  <c r="E470" i="1"/>
  <c r="E438" i="1"/>
  <c r="E422" i="1"/>
  <c r="E390" i="1"/>
  <c r="E374" i="1"/>
  <c r="E242" i="1"/>
  <c r="B466" i="1"/>
  <c r="B450" i="1"/>
  <c r="B434" i="1"/>
  <c r="B418" i="1"/>
  <c r="B402" i="1"/>
  <c r="B386" i="1"/>
  <c r="B370" i="1"/>
  <c r="B354" i="1"/>
  <c r="B338" i="1"/>
  <c r="B322" i="1"/>
  <c r="B290" i="1"/>
  <c r="B258" i="1"/>
  <c r="B226" i="1"/>
  <c r="B194" i="1"/>
  <c r="E466" i="1"/>
  <c r="E434" i="1"/>
  <c r="E402" i="1"/>
  <c r="E370" i="1"/>
  <c r="E298" i="1"/>
  <c r="B394" i="1"/>
  <c r="B362" i="1"/>
  <c r="B250" i="1"/>
  <c r="B478" i="1"/>
  <c r="B462" i="1"/>
  <c r="B446" i="1"/>
  <c r="B430" i="1"/>
  <c r="B414" i="1"/>
  <c r="B398" i="1"/>
  <c r="B382" i="1"/>
  <c r="B366" i="1"/>
  <c r="B350" i="1"/>
  <c r="B334" i="1"/>
  <c r="B318" i="1"/>
  <c r="B302" i="1"/>
  <c r="B286" i="1"/>
  <c r="B270" i="1"/>
  <c r="B254" i="1"/>
  <c r="E325" i="1"/>
  <c r="E293" i="1"/>
  <c r="E261" i="1"/>
  <c r="H476" i="1"/>
  <c r="H468" i="1"/>
  <c r="H432" i="1"/>
  <c r="I400" i="1"/>
  <c r="H400" i="1"/>
  <c r="H380" i="1"/>
  <c r="I380" i="1"/>
  <c r="H356" i="1"/>
  <c r="H336" i="1"/>
  <c r="H316" i="1"/>
  <c r="I304" i="1"/>
  <c r="H304" i="1"/>
  <c r="G304" i="1"/>
  <c r="I292" i="1"/>
  <c r="H292" i="1"/>
  <c r="I288" i="1"/>
  <c r="H288" i="1"/>
  <c r="H252" i="1"/>
  <c r="H228" i="1"/>
  <c r="I204" i="1"/>
  <c r="H204" i="1"/>
  <c r="F476" i="1"/>
  <c r="H475" i="1"/>
  <c r="F475" i="1"/>
  <c r="H471" i="1"/>
  <c r="F471" i="1"/>
  <c r="G467" i="1"/>
  <c r="H463" i="1"/>
  <c r="G459" i="1"/>
  <c r="H455" i="1"/>
  <c r="G455" i="1"/>
  <c r="F455" i="1"/>
  <c r="I451" i="1"/>
  <c r="F451" i="1"/>
  <c r="F447" i="1"/>
  <c r="F443" i="1"/>
  <c r="I439" i="1"/>
  <c r="H439" i="1"/>
  <c r="G439" i="1"/>
  <c r="F439" i="1"/>
  <c r="F435" i="1"/>
  <c r="I431" i="1"/>
  <c r="H431" i="1"/>
  <c r="F431" i="1"/>
  <c r="F427" i="1"/>
  <c r="H423" i="1"/>
  <c r="G419" i="1"/>
  <c r="F419" i="1"/>
  <c r="H415" i="1"/>
  <c r="G415" i="1"/>
  <c r="H411" i="1"/>
  <c r="G411" i="1"/>
  <c r="H407" i="1"/>
  <c r="G407" i="1"/>
  <c r="F407" i="1"/>
  <c r="F403" i="1"/>
  <c r="H399" i="1"/>
  <c r="G399" i="1"/>
  <c r="F399" i="1"/>
  <c r="I395" i="1"/>
  <c r="F395" i="1"/>
  <c r="H391" i="1"/>
  <c r="F383" i="1"/>
  <c r="F375" i="1"/>
  <c r="F371" i="1"/>
  <c r="I367" i="1"/>
  <c r="H367" i="1"/>
  <c r="G367" i="1"/>
  <c r="F367" i="1"/>
  <c r="I359" i="1"/>
  <c r="H359" i="1"/>
  <c r="I355" i="1"/>
  <c r="G355" i="1"/>
  <c r="I347" i="1"/>
  <c r="F343" i="1"/>
  <c r="E343" i="1"/>
  <c r="G339" i="1"/>
  <c r="H335" i="1"/>
  <c r="F335" i="1"/>
  <c r="E335" i="1"/>
  <c r="I331" i="1"/>
  <c r="H331" i="1"/>
  <c r="I327" i="1"/>
  <c r="H327" i="1"/>
  <c r="G327" i="1"/>
  <c r="F323" i="1"/>
  <c r="E323" i="1"/>
  <c r="H319" i="1"/>
  <c r="G319" i="1"/>
  <c r="F319" i="1"/>
  <c r="E319" i="1"/>
  <c r="I315" i="1"/>
  <c r="F315" i="1"/>
  <c r="E315" i="1"/>
  <c r="H311" i="1"/>
  <c r="G311" i="1"/>
  <c r="F311" i="1"/>
  <c r="E311" i="1"/>
  <c r="F303" i="1"/>
  <c r="E303" i="1"/>
  <c r="H295" i="1"/>
  <c r="F295" i="1"/>
  <c r="E295" i="1"/>
  <c r="G287" i="1"/>
  <c r="F287" i="1"/>
  <c r="E287" i="1"/>
  <c r="H283" i="1"/>
  <c r="H279" i="1"/>
  <c r="F279" i="1"/>
  <c r="E279" i="1"/>
  <c r="I271" i="1"/>
  <c r="F271" i="1"/>
  <c r="E271" i="1"/>
  <c r="F263" i="1"/>
  <c r="E263" i="1"/>
  <c r="G259" i="1"/>
  <c r="F255" i="1"/>
  <c r="E255" i="1"/>
  <c r="I251" i="1"/>
  <c r="H251" i="1"/>
  <c r="I243" i="1"/>
  <c r="F243" i="1"/>
  <c r="E243" i="1"/>
  <c r="F239" i="1"/>
  <c r="E239" i="1"/>
  <c r="H235" i="1"/>
  <c r="F235" i="1"/>
  <c r="E235" i="1"/>
  <c r="I231" i="1"/>
  <c r="H231" i="1"/>
  <c r="G231" i="1"/>
  <c r="G223" i="1"/>
  <c r="H223" i="1"/>
  <c r="H219" i="1"/>
  <c r="I215" i="1"/>
  <c r="H215" i="1"/>
  <c r="G215" i="1"/>
  <c r="F211" i="1"/>
  <c r="E211" i="1"/>
  <c r="G207" i="1"/>
  <c r="H207" i="1"/>
  <c r="F207" i="1"/>
  <c r="E207" i="1"/>
  <c r="I203" i="1"/>
  <c r="H203" i="1"/>
  <c r="H199" i="1"/>
  <c r="H191" i="1"/>
  <c r="F191" i="1"/>
  <c r="E191" i="1"/>
  <c r="H187" i="1"/>
  <c r="F187" i="1"/>
  <c r="E187" i="1"/>
  <c r="I183" i="1"/>
  <c r="H183" i="1"/>
  <c r="F183" i="1"/>
  <c r="E183" i="1"/>
  <c r="B477" i="1"/>
  <c r="B473" i="1"/>
  <c r="B469" i="1"/>
  <c r="B465" i="1"/>
  <c r="B461" i="1"/>
  <c r="B457" i="1"/>
  <c r="B453" i="1"/>
  <c r="B449" i="1"/>
  <c r="B445" i="1"/>
  <c r="B441" i="1"/>
  <c r="B437" i="1"/>
  <c r="B433" i="1"/>
  <c r="B429" i="1"/>
  <c r="B425" i="1"/>
  <c r="B421" i="1"/>
  <c r="B417" i="1"/>
  <c r="B413" i="1"/>
  <c r="B409" i="1"/>
  <c r="B405" i="1"/>
  <c r="B401" i="1"/>
  <c r="B397" i="1"/>
  <c r="B393" i="1"/>
  <c r="B389" i="1"/>
  <c r="B385" i="1"/>
  <c r="B381" i="1"/>
  <c r="B377" i="1"/>
  <c r="B373" i="1"/>
  <c r="B369" i="1"/>
  <c r="B365" i="1"/>
  <c r="B361" i="1"/>
  <c r="B357" i="1"/>
  <c r="B353" i="1"/>
  <c r="B349" i="1"/>
  <c r="B345" i="1"/>
  <c r="B341" i="1"/>
  <c r="B337" i="1"/>
  <c r="B333" i="1"/>
  <c r="B329" i="1"/>
  <c r="B325" i="1"/>
  <c r="B321" i="1"/>
  <c r="B317" i="1"/>
  <c r="B313" i="1"/>
  <c r="B309" i="1"/>
  <c r="B305" i="1"/>
  <c r="B301" i="1"/>
  <c r="B297" i="1"/>
  <c r="B293" i="1"/>
  <c r="B289" i="1"/>
  <c r="B285" i="1"/>
  <c r="B281" i="1"/>
  <c r="B277" i="1"/>
  <c r="B273" i="1"/>
  <c r="B269" i="1"/>
  <c r="B265" i="1"/>
  <c r="B261" i="1"/>
  <c r="B257" i="1"/>
  <c r="B253" i="1"/>
  <c r="B249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E441" i="1"/>
  <c r="E276" i="1"/>
  <c r="F472" i="1"/>
  <c r="F392" i="1"/>
  <c r="F376" i="1"/>
  <c r="F344" i="1"/>
  <c r="F312" i="1"/>
  <c r="F232" i="1"/>
  <c r="G235" i="1"/>
  <c r="H467" i="1"/>
  <c r="H339" i="1"/>
  <c r="H464" i="1"/>
  <c r="H452" i="1"/>
  <c r="H440" i="1"/>
  <c r="H424" i="1"/>
  <c r="H408" i="1"/>
  <c r="I408" i="1"/>
  <c r="H396" i="1"/>
  <c r="H360" i="1"/>
  <c r="G360" i="1"/>
  <c r="I320" i="1"/>
  <c r="H308" i="1"/>
  <c r="I268" i="1"/>
  <c r="I240" i="1"/>
  <c r="H240" i="1"/>
  <c r="G240" i="1"/>
  <c r="H224" i="1"/>
  <c r="G224" i="1"/>
  <c r="H208" i="1"/>
  <c r="I192" i="1"/>
  <c r="H192" i="1"/>
  <c r="G192" i="1"/>
  <c r="E304" i="1"/>
  <c r="F460" i="1"/>
  <c r="F428" i="1"/>
  <c r="F348" i="1"/>
  <c r="F204" i="1"/>
  <c r="F188" i="1"/>
  <c r="G468" i="1"/>
  <c r="G452" i="1"/>
  <c r="G436" i="1"/>
  <c r="G404" i="1"/>
  <c r="H478" i="1"/>
  <c r="G478" i="1"/>
  <c r="H474" i="1"/>
  <c r="G474" i="1"/>
  <c r="F474" i="1"/>
  <c r="H470" i="1"/>
  <c r="F470" i="1"/>
  <c r="H466" i="1"/>
  <c r="G466" i="1"/>
  <c r="F466" i="1"/>
  <c r="I454" i="1"/>
  <c r="H454" i="1"/>
  <c r="G454" i="1"/>
  <c r="F450" i="1"/>
  <c r="H442" i="1"/>
  <c r="G442" i="1"/>
  <c r="H438" i="1"/>
  <c r="G438" i="1"/>
  <c r="F438" i="1"/>
  <c r="I434" i="1"/>
  <c r="F434" i="1"/>
  <c r="H430" i="1"/>
  <c r="F430" i="1"/>
  <c r="I426" i="1"/>
  <c r="H426" i="1"/>
  <c r="F422" i="1"/>
  <c r="H418" i="1"/>
  <c r="F414" i="1"/>
  <c r="G410" i="1"/>
  <c r="F410" i="1"/>
  <c r="H406" i="1"/>
  <c r="G406" i="1"/>
  <c r="F402" i="1"/>
  <c r="F398" i="1"/>
  <c r="H394" i="1"/>
  <c r="F390" i="1"/>
  <c r="I386" i="1"/>
  <c r="F386" i="1"/>
  <c r="H382" i="1"/>
  <c r="G382" i="1"/>
  <c r="F382" i="1"/>
  <c r="I378" i="1"/>
  <c r="H378" i="1"/>
  <c r="G378" i="1"/>
  <c r="F378" i="1"/>
  <c r="F374" i="1"/>
  <c r="G370" i="1"/>
  <c r="F370" i="1"/>
  <c r="H366" i="1"/>
  <c r="H362" i="1"/>
  <c r="G362" i="1"/>
  <c r="F362" i="1"/>
  <c r="H354" i="1"/>
  <c r="F354" i="1"/>
  <c r="H350" i="1"/>
  <c r="H346" i="1"/>
  <c r="G346" i="1"/>
  <c r="F346" i="1"/>
  <c r="H342" i="1"/>
  <c r="G342" i="1"/>
  <c r="H338" i="1"/>
  <c r="I334" i="1"/>
  <c r="I326" i="1"/>
  <c r="F326" i="1"/>
  <c r="H322" i="1"/>
  <c r="H318" i="1"/>
  <c r="G318" i="1"/>
  <c r="I314" i="1"/>
  <c r="F314" i="1"/>
  <c r="H306" i="1"/>
  <c r="F306" i="1"/>
  <c r="G302" i="1"/>
  <c r="F302" i="1"/>
  <c r="F298" i="1"/>
  <c r="H290" i="1"/>
  <c r="G290" i="1"/>
  <c r="F290" i="1"/>
  <c r="I282" i="1"/>
  <c r="H282" i="1"/>
  <c r="F282" i="1"/>
  <c r="I274" i="1"/>
  <c r="H274" i="1"/>
  <c r="I266" i="1"/>
  <c r="H266" i="1"/>
  <c r="G266" i="1"/>
  <c r="H262" i="1"/>
  <c r="G262" i="1"/>
  <c r="F262" i="1"/>
  <c r="H254" i="1"/>
  <c r="I250" i="1"/>
  <c r="H250" i="1"/>
  <c r="H246" i="1"/>
  <c r="G246" i="1"/>
  <c r="F242" i="1"/>
  <c r="I238" i="1"/>
  <c r="H238" i="1"/>
  <c r="F238" i="1"/>
  <c r="E238" i="1"/>
  <c r="H234" i="1"/>
  <c r="F234" i="1"/>
  <c r="E234" i="1"/>
  <c r="H230" i="1"/>
  <c r="H226" i="1"/>
  <c r="G226" i="1"/>
  <c r="F222" i="1"/>
  <c r="E222" i="1"/>
  <c r="H214" i="1"/>
  <c r="G214" i="1"/>
  <c r="H210" i="1"/>
  <c r="G210" i="1"/>
  <c r="I206" i="1"/>
  <c r="H206" i="1"/>
  <c r="I202" i="1"/>
  <c r="F202" i="1"/>
  <c r="E202" i="1"/>
  <c r="G198" i="1"/>
  <c r="I194" i="1"/>
  <c r="H194" i="1"/>
  <c r="I190" i="1"/>
  <c r="H190" i="1"/>
  <c r="H186" i="1"/>
  <c r="G186" i="1"/>
  <c r="B476" i="1"/>
  <c r="B472" i="1"/>
  <c r="B468" i="1"/>
  <c r="B464" i="1"/>
  <c r="B460" i="1"/>
  <c r="B456" i="1"/>
  <c r="B452" i="1"/>
  <c r="B448" i="1"/>
  <c r="B444" i="1"/>
  <c r="B440" i="1"/>
  <c r="B436" i="1"/>
  <c r="B432" i="1"/>
  <c r="B428" i="1"/>
  <c r="B424" i="1"/>
  <c r="B420" i="1"/>
  <c r="B416" i="1"/>
  <c r="B412" i="1"/>
  <c r="B408" i="1"/>
  <c r="B404" i="1"/>
  <c r="B400" i="1"/>
  <c r="B396" i="1"/>
  <c r="B392" i="1"/>
  <c r="B388" i="1"/>
  <c r="B384" i="1"/>
  <c r="B380" i="1"/>
  <c r="B376" i="1"/>
  <c r="B372" i="1"/>
  <c r="B368" i="1"/>
  <c r="B364" i="1"/>
  <c r="B360" i="1"/>
  <c r="B356" i="1"/>
  <c r="B352" i="1"/>
  <c r="B348" i="1"/>
  <c r="B344" i="1"/>
  <c r="B340" i="1"/>
  <c r="B336" i="1"/>
  <c r="B332" i="1"/>
  <c r="B328" i="1"/>
  <c r="B324" i="1"/>
  <c r="B320" i="1"/>
  <c r="B316" i="1"/>
  <c r="B312" i="1"/>
  <c r="B308" i="1"/>
  <c r="B304" i="1"/>
  <c r="B300" i="1"/>
  <c r="B296" i="1"/>
  <c r="B292" i="1"/>
  <c r="B288" i="1"/>
  <c r="B284" i="1"/>
  <c r="B280" i="1"/>
  <c r="B276" i="1"/>
  <c r="B272" i="1"/>
  <c r="B268" i="1"/>
  <c r="B264" i="1"/>
  <c r="B260" i="1"/>
  <c r="B256" i="1"/>
  <c r="B252" i="1"/>
  <c r="B248" i="1"/>
  <c r="B244" i="1"/>
  <c r="B240" i="1"/>
  <c r="B236" i="1"/>
  <c r="B232" i="1"/>
  <c r="B228" i="1"/>
  <c r="B224" i="1"/>
  <c r="B220" i="1"/>
  <c r="B216" i="1"/>
  <c r="B212" i="1"/>
  <c r="B208" i="1"/>
  <c r="B204" i="1"/>
  <c r="B200" i="1"/>
  <c r="B196" i="1"/>
  <c r="B192" i="1"/>
  <c r="B188" i="1"/>
  <c r="B184" i="1"/>
  <c r="E476" i="1"/>
  <c r="E468" i="1"/>
  <c r="E460" i="1"/>
  <c r="E452" i="1"/>
  <c r="E440" i="1"/>
  <c r="E428" i="1"/>
  <c r="E424" i="1"/>
  <c r="E412" i="1"/>
  <c r="E408" i="1"/>
  <c r="E400" i="1"/>
  <c r="E388" i="1"/>
  <c r="E384" i="1"/>
  <c r="E380" i="1"/>
  <c r="E372" i="1"/>
  <c r="E368" i="1"/>
  <c r="E348" i="1"/>
  <c r="E344" i="1"/>
  <c r="E306" i="1"/>
  <c r="E290" i="1"/>
  <c r="E204" i="1"/>
  <c r="E188" i="1"/>
  <c r="F468" i="1"/>
  <c r="F452" i="1"/>
  <c r="F388" i="1"/>
  <c r="F372" i="1"/>
  <c r="G476" i="1"/>
  <c r="G396" i="1"/>
  <c r="G283" i="1"/>
  <c r="G219" i="1"/>
  <c r="H451" i="1"/>
  <c r="H323" i="1"/>
  <c r="H259" i="1"/>
  <c r="I420" i="1"/>
  <c r="I323" i="1"/>
  <c r="H472" i="1"/>
  <c r="H448" i="1"/>
  <c r="H436" i="1"/>
  <c r="I436" i="1"/>
  <c r="H428" i="1"/>
  <c r="I416" i="1"/>
  <c r="H416" i="1"/>
  <c r="H404" i="1"/>
  <c r="I404" i="1"/>
  <c r="H376" i="1"/>
  <c r="I376" i="1"/>
  <c r="I352" i="1"/>
  <c r="H352" i="1"/>
  <c r="I340" i="1"/>
  <c r="H328" i="1"/>
  <c r="G328" i="1"/>
  <c r="I300" i="1"/>
  <c r="H300" i="1"/>
  <c r="G300" i="1"/>
  <c r="I276" i="1"/>
  <c r="H276" i="1"/>
  <c r="G276" i="1"/>
  <c r="I264" i="1"/>
  <c r="H264" i="1"/>
  <c r="G264" i="1"/>
  <c r="I256" i="1"/>
  <c r="H256" i="1"/>
  <c r="H244" i="1"/>
  <c r="G244" i="1"/>
  <c r="I232" i="1"/>
  <c r="H232" i="1"/>
  <c r="G232" i="1"/>
  <c r="H212" i="1"/>
  <c r="G212" i="1"/>
  <c r="I184" i="1"/>
  <c r="H184" i="1"/>
  <c r="F412" i="1"/>
  <c r="F380" i="1"/>
  <c r="F332" i="1"/>
  <c r="H477" i="1"/>
  <c r="F477" i="1"/>
  <c r="H473" i="1"/>
  <c r="G473" i="1"/>
  <c r="F473" i="1"/>
  <c r="H469" i="1"/>
  <c r="H465" i="1"/>
  <c r="F465" i="1"/>
  <c r="G461" i="1"/>
  <c r="F457" i="1"/>
  <c r="H453" i="1"/>
  <c r="G453" i="1"/>
  <c r="H445" i="1"/>
  <c r="I445" i="1"/>
  <c r="H441" i="1"/>
  <c r="F441" i="1"/>
  <c r="I437" i="1"/>
  <c r="H437" i="1"/>
  <c r="F437" i="1"/>
  <c r="H433" i="1"/>
  <c r="F433" i="1"/>
  <c r="H429" i="1"/>
  <c r="F429" i="1"/>
  <c r="H425" i="1"/>
  <c r="I425" i="1"/>
  <c r="F425" i="1"/>
  <c r="I421" i="1"/>
  <c r="H421" i="1"/>
  <c r="F421" i="1"/>
  <c r="F417" i="1"/>
  <c r="H413" i="1"/>
  <c r="G413" i="1"/>
  <c r="H409" i="1"/>
  <c r="G409" i="1"/>
  <c r="I409" i="1"/>
  <c r="F405" i="1"/>
  <c r="F397" i="1"/>
  <c r="H393" i="1"/>
  <c r="I393" i="1"/>
  <c r="H389" i="1"/>
  <c r="G389" i="1"/>
  <c r="F389" i="1"/>
  <c r="F385" i="1"/>
  <c r="H381" i="1"/>
  <c r="F381" i="1"/>
  <c r="F377" i="1"/>
  <c r="H373" i="1"/>
  <c r="F373" i="1"/>
  <c r="H369" i="1"/>
  <c r="G369" i="1"/>
  <c r="F361" i="1"/>
  <c r="H357" i="1"/>
  <c r="H345" i="1"/>
  <c r="F345" i="1"/>
  <c r="I345" i="1"/>
  <c r="H341" i="1"/>
  <c r="I333" i="1"/>
  <c r="F333" i="1"/>
  <c r="H329" i="1"/>
  <c r="F329" i="1"/>
  <c r="G329" i="1"/>
  <c r="H325" i="1"/>
  <c r="F325" i="1"/>
  <c r="F321" i="1"/>
  <c r="I313" i="1"/>
  <c r="H313" i="1"/>
  <c r="G313" i="1"/>
  <c r="I305" i="1"/>
  <c r="F293" i="1"/>
  <c r="H281" i="1"/>
  <c r="G281" i="1"/>
  <c r="G277" i="1"/>
  <c r="I269" i="1"/>
  <c r="H269" i="1"/>
  <c r="H261" i="1"/>
  <c r="F261" i="1"/>
  <c r="G257" i="1"/>
  <c r="F257" i="1"/>
  <c r="I245" i="1"/>
  <c r="I233" i="1"/>
  <c r="H233" i="1"/>
  <c r="H229" i="1"/>
  <c r="G229" i="1"/>
  <c r="F229" i="1"/>
  <c r="E229" i="1"/>
  <c r="F225" i="1"/>
  <c r="E225" i="1"/>
  <c r="H221" i="1"/>
  <c r="I217" i="1"/>
  <c r="H217" i="1"/>
  <c r="F217" i="1"/>
  <c r="E217" i="1"/>
  <c r="I213" i="1"/>
  <c r="H213" i="1"/>
  <c r="G213" i="1"/>
  <c r="F213" i="1"/>
  <c r="E213" i="1"/>
  <c r="I209" i="1"/>
  <c r="H209" i="1"/>
  <c r="G205" i="1"/>
  <c r="H201" i="1"/>
  <c r="G201" i="1"/>
  <c r="H197" i="1"/>
  <c r="G197" i="1"/>
  <c r="H185" i="1"/>
  <c r="B475" i="1"/>
  <c r="B471" i="1"/>
  <c r="B467" i="1"/>
  <c r="B463" i="1"/>
  <c r="B459" i="1"/>
  <c r="B455" i="1"/>
  <c r="B451" i="1"/>
  <c r="B447" i="1"/>
  <c r="B443" i="1"/>
  <c r="B439" i="1"/>
  <c r="B435" i="1"/>
  <c r="B431" i="1"/>
  <c r="B427" i="1"/>
  <c r="B423" i="1"/>
  <c r="B419" i="1"/>
  <c r="B415" i="1"/>
  <c r="B411" i="1"/>
  <c r="B407" i="1"/>
  <c r="B403" i="1"/>
  <c r="B399" i="1"/>
  <c r="B395" i="1"/>
  <c r="B391" i="1"/>
  <c r="B387" i="1"/>
  <c r="B383" i="1"/>
  <c r="B379" i="1"/>
  <c r="B375" i="1"/>
  <c r="B371" i="1"/>
  <c r="B367" i="1"/>
  <c r="B363" i="1"/>
  <c r="B35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307" i="1"/>
  <c r="B303" i="1"/>
  <c r="B299" i="1"/>
  <c r="B295" i="1"/>
  <c r="B291" i="1"/>
  <c r="B287" i="1"/>
  <c r="B283" i="1"/>
  <c r="B279" i="1"/>
  <c r="B275" i="1"/>
  <c r="B271" i="1"/>
  <c r="B267" i="1"/>
  <c r="B263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E475" i="1"/>
  <c r="E471" i="1"/>
  <c r="E455" i="1"/>
  <c r="E451" i="1"/>
  <c r="E447" i="1"/>
  <c r="E443" i="1"/>
  <c r="E439" i="1"/>
  <c r="E435" i="1"/>
  <c r="E431" i="1"/>
  <c r="E427" i="1"/>
  <c r="E419" i="1"/>
  <c r="E407" i="1"/>
  <c r="E403" i="1"/>
  <c r="E399" i="1"/>
  <c r="E395" i="1"/>
  <c r="E383" i="1"/>
  <c r="E375" i="1"/>
  <c r="E371" i="1"/>
  <c r="E367" i="1"/>
  <c r="E332" i="1"/>
  <c r="E326" i="1"/>
  <c r="E321" i="1"/>
  <c r="E262" i="1"/>
  <c r="E257" i="1"/>
  <c r="E232" i="1"/>
  <c r="F416" i="1"/>
  <c r="F400" i="1"/>
  <c r="F384" i="1"/>
  <c r="F368" i="1"/>
  <c r="F304" i="1"/>
  <c r="F208" i="1"/>
  <c r="F192" i="1"/>
  <c r="G456" i="1"/>
  <c r="G440" i="1"/>
  <c r="G424" i="1"/>
  <c r="G408" i="1"/>
  <c r="G373" i="1"/>
  <c r="G352" i="1"/>
  <c r="H435" i="1"/>
  <c r="H243" i="1"/>
  <c r="I399" i="1"/>
  <c r="I259" i="1"/>
  <c r="G450" i="1"/>
  <c r="H450" i="1"/>
  <c r="I450" i="1"/>
  <c r="G379" i="1"/>
  <c r="H379" i="1"/>
  <c r="I379" i="1"/>
  <c r="H216" i="1"/>
  <c r="I216" i="1"/>
  <c r="G200" i="1"/>
  <c r="H200" i="1"/>
  <c r="I200" i="1"/>
  <c r="G202" i="1"/>
  <c r="H202" i="1"/>
  <c r="H198" i="1"/>
  <c r="G343" i="1"/>
  <c r="H343" i="1"/>
  <c r="I343" i="1"/>
  <c r="G330" i="1"/>
  <c r="H330" i="1"/>
  <c r="I330" i="1"/>
  <c r="G298" i="1"/>
  <c r="H298" i="1"/>
  <c r="I298" i="1"/>
  <c r="G326" i="1"/>
  <c r="H326" i="1"/>
  <c r="H321" i="1"/>
  <c r="I321" i="1"/>
  <c r="H286" i="1"/>
  <c r="I286" i="1"/>
  <c r="G434" i="1"/>
  <c r="H434" i="1"/>
  <c r="H287" i="1"/>
  <c r="I287" i="1"/>
  <c r="H375" i="1"/>
  <c r="I375" i="1"/>
  <c r="H372" i="1"/>
  <c r="H377" i="1"/>
  <c r="G402" i="1"/>
  <c r="H402" i="1"/>
  <c r="I402" i="1"/>
  <c r="G420" i="1"/>
  <c r="H420" i="1"/>
  <c r="H257" i="1"/>
  <c r="I257" i="1"/>
  <c r="H385" i="1"/>
  <c r="I385" i="1"/>
  <c r="H397" i="1"/>
  <c r="G405" i="1"/>
  <c r="H405" i="1"/>
  <c r="G398" i="1"/>
  <c r="H398" i="1"/>
  <c r="G401" i="1"/>
  <c r="H401" i="1"/>
  <c r="I401" i="1"/>
  <c r="G388" i="1"/>
  <c r="H388" i="1"/>
  <c r="I388" i="1"/>
  <c r="H314" i="1"/>
  <c r="G280" i="1"/>
  <c r="H280" i="1"/>
  <c r="I280" i="1"/>
  <c r="H461" i="1"/>
  <c r="I461" i="1"/>
  <c r="G220" i="1"/>
  <c r="H220" i="1"/>
  <c r="H205" i="1"/>
  <c r="I205" i="1"/>
  <c r="G227" i="1"/>
  <c r="H227" i="1"/>
  <c r="H193" i="1"/>
  <c r="I193" i="1"/>
  <c r="G278" i="1"/>
  <c r="H278" i="1"/>
  <c r="I278" i="1"/>
  <c r="G344" i="1"/>
  <c r="H344" i="1"/>
  <c r="I344" i="1"/>
  <c r="H302" i="1"/>
  <c r="I302" i="1"/>
  <c r="G332" i="1"/>
  <c r="H332" i="1"/>
  <c r="G412" i="1"/>
  <c r="H412" i="1"/>
  <c r="I412" i="1"/>
  <c r="G384" i="1"/>
  <c r="H384" i="1"/>
  <c r="H462" i="1"/>
  <c r="I462" i="1"/>
  <c r="I273" i="1"/>
  <c r="I307" i="1"/>
  <c r="I456" i="1"/>
  <c r="I309" i="1"/>
  <c r="I410" i="1"/>
  <c r="I403" i="1"/>
  <c r="I218" i="1"/>
  <c r="I270" i="1"/>
  <c r="I303" i="1"/>
  <c r="I353" i="1"/>
  <c r="I284" i="1"/>
  <c r="I293" i="1"/>
  <c r="I301" i="1"/>
  <c r="I363" i="1"/>
  <c r="I253" i="1"/>
  <c r="I312" i="1"/>
  <c r="I351" i="1"/>
  <c r="I260" i="1"/>
  <c r="I365" i="1"/>
  <c r="I324" i="1"/>
  <c r="I296" i="1"/>
  <c r="I358" i="1"/>
  <c r="I277" i="1"/>
  <c r="I364" i="1"/>
  <c r="I196" i="1"/>
  <c r="I294" i="1"/>
  <c r="I195" i="1"/>
  <c r="I241" i="1"/>
  <c r="I267" i="1"/>
  <c r="I255" i="1"/>
  <c r="I248" i="1"/>
  <c r="I272" i="1"/>
  <c r="I422" i="1"/>
  <c r="I222" i="1"/>
  <c r="I337" i="1"/>
  <c r="I449" i="1"/>
  <c r="I299" i="1"/>
  <c r="I427" i="1"/>
  <c r="I371" i="1"/>
  <c r="I291" i="1"/>
  <c r="I374" i="1"/>
  <c r="I297" i="1"/>
  <c r="I392" i="1"/>
  <c r="I265" i="1"/>
  <c r="I457" i="1"/>
  <c r="I458" i="1"/>
  <c r="I443" i="1"/>
  <c r="I446" i="1"/>
  <c r="I349" i="1"/>
  <c r="I390" i="1"/>
  <c r="I225" i="1"/>
  <c r="I242" i="1"/>
  <c r="I258" i="1"/>
  <c r="I459" i="1"/>
  <c r="I444" i="1"/>
  <c r="I460" i="1"/>
  <c r="I447" i="1"/>
  <c r="F29" i="1"/>
  <c r="F46" i="1" s="1"/>
  <c r="E29" i="1"/>
  <c r="E46" i="1" s="1"/>
  <c r="K9" i="2"/>
  <c r="G305" i="1"/>
  <c r="H305" i="1"/>
  <c r="G273" i="1"/>
  <c r="H273" i="1"/>
  <c r="G347" i="1"/>
  <c r="H347" i="1"/>
  <c r="H268" i="1"/>
  <c r="H320" i="1"/>
  <c r="H307" i="1"/>
  <c r="G247" i="1"/>
  <c r="H247" i="1"/>
  <c r="H456" i="1"/>
  <c r="G387" i="1"/>
  <c r="H387" i="1"/>
  <c r="G309" i="1"/>
  <c r="H309" i="1"/>
  <c r="G414" i="1"/>
  <c r="H414" i="1"/>
  <c r="G334" i="1"/>
  <c r="H334" i="1"/>
  <c r="H271" i="1"/>
  <c r="H410" i="1"/>
  <c r="H403" i="1"/>
  <c r="G218" i="1"/>
  <c r="H218" i="1"/>
  <c r="G270" i="1"/>
  <c r="H270" i="1"/>
  <c r="G303" i="1"/>
  <c r="H303" i="1"/>
  <c r="G249" i="1"/>
  <c r="H249" i="1"/>
  <c r="G353" i="1"/>
  <c r="H353" i="1"/>
  <c r="H333" i="1"/>
  <c r="G317" i="1"/>
  <c r="H317" i="1"/>
  <c r="G284" i="1"/>
  <c r="H284" i="1"/>
  <c r="G293" i="1"/>
  <c r="H293" i="1"/>
  <c r="H301" i="1"/>
  <c r="G363" i="1"/>
  <c r="H363" i="1"/>
  <c r="H253" i="1"/>
  <c r="H312" i="1"/>
  <c r="H351" i="1"/>
  <c r="G239" i="1"/>
  <c r="H239" i="1"/>
  <c r="G260" i="1"/>
  <c r="H260" i="1"/>
  <c r="H285" i="1"/>
  <c r="G365" i="1"/>
  <c r="H365" i="1"/>
  <c r="G324" i="1"/>
  <c r="H324" i="1"/>
  <c r="G296" i="1"/>
  <c r="H296" i="1"/>
  <c r="H358" i="1"/>
  <c r="H310" i="1"/>
  <c r="H277" i="1"/>
  <c r="H364" i="1"/>
  <c r="G340" i="1"/>
  <c r="H340" i="1"/>
  <c r="H196" i="1"/>
  <c r="H294" i="1"/>
  <c r="H245" i="1"/>
  <c r="H195" i="1"/>
  <c r="H241" i="1"/>
  <c r="G275" i="1"/>
  <c r="H275" i="1"/>
  <c r="G267" i="1"/>
  <c r="H267" i="1"/>
  <c r="G255" i="1"/>
  <c r="H255" i="1"/>
  <c r="G263" i="1"/>
  <c r="H263" i="1"/>
  <c r="H248" i="1"/>
  <c r="H272" i="1"/>
  <c r="G422" i="1"/>
  <c r="H422" i="1"/>
  <c r="H222" i="1"/>
  <c r="G337" i="1"/>
  <c r="H337" i="1"/>
  <c r="G449" i="1"/>
  <c r="H449" i="1"/>
  <c r="H299" i="1"/>
  <c r="G427" i="1"/>
  <c r="H427" i="1"/>
  <c r="H188" i="1"/>
  <c r="H371" i="1"/>
  <c r="H291" i="1"/>
  <c r="H374" i="1"/>
  <c r="H315" i="1"/>
  <c r="H189" i="1"/>
  <c r="H383" i="1"/>
  <c r="H370" i="1"/>
  <c r="G236" i="1"/>
  <c r="H236" i="1"/>
  <c r="H297" i="1"/>
  <c r="G386" i="1"/>
  <c r="H386" i="1"/>
  <c r="H289" i="1"/>
  <c r="G368" i="1"/>
  <c r="H368" i="1"/>
  <c r="H392" i="1"/>
  <c r="G265" i="1"/>
  <c r="H265" i="1"/>
  <c r="H457" i="1"/>
  <c r="G458" i="1"/>
  <c r="H458" i="1"/>
  <c r="H443" i="1"/>
  <c r="H446" i="1"/>
  <c r="G417" i="1"/>
  <c r="H417" i="1"/>
  <c r="H349" i="1"/>
  <c r="H390" i="1"/>
  <c r="H361" i="1"/>
  <c r="H211" i="1"/>
  <c r="G225" i="1"/>
  <c r="H225" i="1"/>
  <c r="G237" i="1"/>
  <c r="H237" i="1"/>
  <c r="G242" i="1"/>
  <c r="H242" i="1"/>
  <c r="G243" i="1"/>
  <c r="H258" i="1"/>
  <c r="G348" i="1"/>
  <c r="H348" i="1"/>
  <c r="H395" i="1"/>
  <c r="H459" i="1"/>
  <c r="G444" i="1"/>
  <c r="H444" i="1"/>
  <c r="G460" i="1"/>
  <c r="H460" i="1"/>
  <c r="G447" i="1"/>
  <c r="H447" i="1"/>
  <c r="M468" i="1" l="1"/>
  <c r="G191" i="1"/>
  <c r="I335" i="1"/>
  <c r="G390" i="1"/>
  <c r="I208" i="1"/>
  <c r="I472" i="1"/>
  <c r="G187" i="1"/>
  <c r="G358" i="1"/>
  <c r="G252" i="1"/>
  <c r="G431" i="1"/>
  <c r="G306" i="1"/>
  <c r="G471" i="1"/>
  <c r="G295" i="1"/>
  <c r="G335" i="1"/>
  <c r="G469" i="1"/>
  <c r="I201" i="1"/>
  <c r="I247" i="1"/>
  <c r="I405" i="1"/>
  <c r="G203" i="1"/>
  <c r="I230" i="1"/>
  <c r="G371" i="1"/>
  <c r="I383" i="1"/>
  <c r="I275" i="1"/>
  <c r="I398" i="1"/>
  <c r="I475" i="1"/>
  <c r="I448" i="1"/>
  <c r="I430" i="1"/>
  <c r="I235" i="1"/>
  <c r="G279" i="1"/>
  <c r="G288" i="1"/>
  <c r="I413" i="1"/>
  <c r="I219" i="1"/>
  <c r="I474" i="1"/>
  <c r="I185" i="1"/>
  <c r="I350" i="1"/>
  <c r="I442" i="1"/>
  <c r="I469" i="1"/>
  <c r="G322" i="1"/>
  <c r="G418" i="1"/>
  <c r="G403" i="1"/>
  <c r="I348" i="1"/>
  <c r="I372" i="1"/>
  <c r="I433" i="1"/>
  <c r="I428" i="1"/>
  <c r="G366" i="1"/>
  <c r="G443" i="1"/>
  <c r="G457" i="1"/>
  <c r="G272" i="1"/>
  <c r="I188" i="1"/>
  <c r="I332" i="1"/>
  <c r="G385" i="1"/>
  <c r="I377" i="1"/>
  <c r="G286" i="1"/>
  <c r="I325" i="1"/>
  <c r="I389" i="1"/>
  <c r="G421" i="1"/>
  <c r="G194" i="1"/>
  <c r="I356" i="1"/>
  <c r="G323" i="1"/>
  <c r="G351" i="1"/>
  <c r="I211" i="1"/>
  <c r="I317" i="1"/>
  <c r="G377" i="1"/>
  <c r="I210" i="1"/>
  <c r="I262" i="1"/>
  <c r="I342" i="1"/>
  <c r="I394" i="1"/>
  <c r="I466" i="1"/>
  <c r="G446" i="1"/>
  <c r="G297" i="1"/>
  <c r="G188" i="1"/>
  <c r="I236" i="1"/>
  <c r="I414" i="1"/>
  <c r="G261" i="1"/>
  <c r="G383" i="1"/>
  <c r="G195" i="1"/>
  <c r="I361" i="1"/>
  <c r="I370" i="1"/>
  <c r="I310" i="1"/>
  <c r="I384" i="1"/>
  <c r="I227" i="1"/>
  <c r="I381" i="1"/>
  <c r="I397" i="1"/>
  <c r="I417" i="1"/>
  <c r="G433" i="1"/>
  <c r="G437" i="1"/>
  <c r="G374" i="1"/>
  <c r="G196" i="1"/>
  <c r="G364" i="1"/>
  <c r="G320" i="1"/>
  <c r="I368" i="1"/>
  <c r="I249" i="1"/>
  <c r="I220" i="1"/>
  <c r="G472" i="1"/>
  <c r="G209" i="1"/>
  <c r="G393" i="1"/>
  <c r="G429" i="1"/>
  <c r="G465" i="1"/>
  <c r="I473" i="1"/>
  <c r="I246" i="1"/>
  <c r="G208" i="1"/>
  <c r="I263" i="1"/>
  <c r="G391" i="1"/>
  <c r="G477" i="1"/>
  <c r="G256" i="1"/>
  <c r="G282" i="1"/>
  <c r="I478" i="1"/>
  <c r="I199" i="1"/>
  <c r="I283" i="1"/>
  <c r="G359" i="1"/>
  <c r="I407" i="1"/>
  <c r="G356" i="1"/>
  <c r="G217" i="1"/>
  <c r="G268" i="1"/>
  <c r="G321" i="1"/>
  <c r="I290" i="1"/>
  <c r="I419" i="1"/>
  <c r="I224" i="1"/>
  <c r="I468" i="1"/>
  <c r="I346" i="1"/>
  <c r="I186" i="1"/>
  <c r="I455" i="1"/>
  <c r="G307" i="1"/>
  <c r="I432" i="1"/>
  <c r="G341" i="1"/>
  <c r="I329" i="1"/>
  <c r="G230" i="1"/>
  <c r="G254" i="1"/>
  <c r="I438" i="1"/>
  <c r="G308" i="1"/>
  <c r="I467" i="1"/>
  <c r="M226" i="1"/>
  <c r="M411" i="1"/>
  <c r="M264" i="1"/>
  <c r="M325" i="1"/>
  <c r="M353" i="1"/>
  <c r="M298" i="1"/>
  <c r="M426" i="1"/>
  <c r="M458" i="1"/>
  <c r="M391" i="1"/>
  <c r="M444" i="1"/>
  <c r="M312" i="1"/>
  <c r="M379" i="1"/>
  <c r="M436" i="1"/>
  <c r="M198" i="1"/>
  <c r="M346" i="1"/>
  <c r="M410" i="1"/>
  <c r="M347" i="1"/>
  <c r="M351" i="1"/>
  <c r="M282" i="1"/>
  <c r="M330" i="1"/>
  <c r="M378" i="1"/>
  <c r="M442" i="1"/>
  <c r="M474" i="1"/>
  <c r="M478" i="1"/>
  <c r="M224" i="1"/>
  <c r="M476" i="1"/>
  <c r="M266" i="1"/>
  <c r="M314" i="1"/>
  <c r="M362" i="1"/>
  <c r="M394" i="1"/>
  <c r="M187" i="1"/>
  <c r="M335" i="1"/>
  <c r="M432" i="1"/>
  <c r="M240" i="1"/>
  <c r="M308" i="1"/>
  <c r="M235" i="1"/>
  <c r="M441" i="1"/>
  <c r="M460" i="1"/>
  <c r="M368" i="1"/>
  <c r="M400" i="1"/>
  <c r="M321" i="1"/>
  <c r="M333" i="1"/>
  <c r="M357" i="1"/>
  <c r="M381" i="1"/>
  <c r="M397" i="1"/>
  <c r="M413" i="1"/>
  <c r="M392" i="1"/>
  <c r="M384" i="1"/>
  <c r="M359" i="1"/>
  <c r="M423" i="1"/>
  <c r="M459" i="1"/>
  <c r="M188" i="1"/>
  <c r="M185" i="1"/>
  <c r="M189" i="1"/>
  <c r="M193" i="1"/>
  <c r="M197" i="1"/>
  <c r="M449" i="1"/>
  <c r="M364" i="1"/>
  <c r="M332" i="1"/>
  <c r="M239" i="1"/>
  <c r="M220" i="1"/>
  <c r="M213" i="1"/>
  <c r="M433" i="1"/>
  <c r="M256" i="1"/>
  <c r="M371" i="1"/>
  <c r="M200" i="1"/>
  <c r="M216" i="1"/>
  <c r="M272" i="1"/>
  <c r="M292" i="1"/>
  <c r="M415" i="1"/>
  <c r="M329" i="1"/>
  <c r="M219" i="1"/>
  <c r="M223" i="1"/>
  <c r="M231" i="1"/>
  <c r="M412" i="1"/>
  <c r="M241" i="1"/>
  <c r="M313" i="1"/>
  <c r="M457" i="1"/>
  <c r="M473" i="1"/>
  <c r="M184" i="1"/>
  <c r="M218" i="1"/>
  <c r="M464" i="1"/>
  <c r="M275" i="1"/>
  <c r="M287" i="1"/>
  <c r="M295" i="1"/>
  <c r="M303" i="1"/>
  <c r="M311" i="1"/>
  <c r="M319" i="1"/>
  <c r="M331" i="1"/>
  <c r="M339" i="1"/>
  <c r="M228" i="1"/>
  <c r="M237" i="1"/>
  <c r="M229" i="1"/>
  <c r="M277" i="1"/>
  <c r="M293" i="1"/>
  <c r="M349" i="1"/>
  <c r="M469" i="1"/>
  <c r="M190" i="1"/>
  <c r="M194" i="1"/>
  <c r="M386" i="1"/>
  <c r="M440" i="1"/>
  <c r="M271" i="1"/>
  <c r="M291" i="1"/>
  <c r="M307" i="1"/>
  <c r="M343" i="1"/>
  <c r="M383" i="1"/>
  <c r="M403" i="1"/>
  <c r="M451" i="1"/>
  <c r="M304" i="1"/>
  <c r="M324" i="1"/>
  <c r="M344" i="1"/>
  <c r="M417" i="1"/>
  <c r="M276" i="1"/>
  <c r="M328" i="1"/>
  <c r="M376" i="1"/>
  <c r="M416" i="1"/>
  <c r="M186" i="1"/>
  <c r="M320" i="1"/>
  <c r="M348" i="1"/>
  <c r="M396" i="1"/>
  <c r="M408" i="1"/>
  <c r="M252" i="1"/>
  <c r="M336" i="1"/>
  <c r="M377" i="1"/>
  <c r="M463" i="1"/>
  <c r="M260" i="1"/>
  <c r="M288" i="1"/>
  <c r="M316" i="1"/>
  <c r="M380" i="1"/>
  <c r="M420" i="1"/>
  <c r="M245" i="1"/>
  <c r="M393" i="1"/>
  <c r="M429" i="1"/>
  <c r="M299" i="1"/>
  <c r="M205" i="1"/>
  <c r="M257" i="1"/>
  <c r="M273" i="1"/>
  <c r="M337" i="1"/>
  <c r="M365" i="1"/>
  <c r="M389" i="1"/>
  <c r="M405" i="1"/>
  <c r="M425" i="1"/>
  <c r="M453" i="1"/>
  <c r="M300" i="1"/>
  <c r="M448" i="1"/>
  <c r="M234" i="1"/>
  <c r="M262" i="1"/>
  <c r="M278" i="1"/>
  <c r="M296" i="1"/>
  <c r="M372" i="1"/>
  <c r="M183" i="1"/>
  <c r="M215" i="1"/>
  <c r="M251" i="1"/>
  <c r="M259" i="1"/>
  <c r="M283" i="1"/>
  <c r="M327" i="1"/>
  <c r="M367" i="1"/>
  <c r="M443" i="1"/>
  <c r="M388" i="1"/>
  <c r="M456" i="1"/>
  <c r="M409" i="1"/>
  <c r="M201" i="1"/>
  <c r="M209" i="1"/>
  <c r="M345" i="1"/>
  <c r="M217" i="1"/>
  <c r="M221" i="1"/>
  <c r="M225" i="1"/>
  <c r="M253" i="1"/>
  <c r="M305" i="1"/>
  <c r="M341" i="1"/>
  <c r="M361" i="1"/>
  <c r="M385" i="1"/>
  <c r="M401" i="1"/>
  <c r="M421" i="1"/>
  <c r="M437" i="1"/>
  <c r="M445" i="1"/>
  <c r="M465" i="1"/>
  <c r="M212" i="1"/>
  <c r="M232" i="1"/>
  <c r="M363" i="1"/>
  <c r="M214" i="1"/>
  <c r="M230" i="1"/>
  <c r="M258" i="1"/>
  <c r="M274" i="1"/>
  <c r="M290" i="1"/>
  <c r="M306" i="1"/>
  <c r="M326" i="1"/>
  <c r="M338" i="1"/>
  <c r="M342" i="1"/>
  <c r="M354" i="1"/>
  <c r="M370" i="1"/>
  <c r="M390" i="1"/>
  <c r="M402" i="1"/>
  <c r="M406" i="1"/>
  <c r="M418" i="1"/>
  <c r="M434" i="1"/>
  <c r="M450" i="1"/>
  <c r="M466" i="1"/>
  <c r="M360" i="1"/>
  <c r="M195" i="1"/>
  <c r="M203" i="1"/>
  <c r="M211" i="1"/>
  <c r="M247" i="1"/>
  <c r="M255" i="1"/>
  <c r="M267" i="1"/>
  <c r="M355" i="1"/>
  <c r="M375" i="1"/>
  <c r="M399" i="1"/>
  <c r="M419" i="1"/>
  <c r="M431" i="1"/>
  <c r="M435" i="1"/>
  <c r="M439" i="1"/>
  <c r="M471" i="1"/>
  <c r="M475" i="1"/>
  <c r="M204" i="1"/>
  <c r="M236" i="1"/>
  <c r="M356" i="1"/>
  <c r="M461" i="1"/>
  <c r="M477" i="1"/>
  <c r="M196" i="1"/>
  <c r="M352" i="1"/>
  <c r="M472" i="1"/>
  <c r="M202" i="1"/>
  <c r="M210" i="1"/>
  <c r="M270" i="1"/>
  <c r="M268" i="1"/>
  <c r="M424" i="1"/>
  <c r="M452" i="1"/>
  <c r="M427" i="1"/>
  <c r="M207" i="1"/>
  <c r="M227" i="1"/>
  <c r="M243" i="1"/>
  <c r="M263" i="1"/>
  <c r="M279" i="1"/>
  <c r="M315" i="1"/>
  <c r="M323" i="1"/>
  <c r="M387" i="1"/>
  <c r="M395" i="1"/>
  <c r="M407" i="1"/>
  <c r="M447" i="1"/>
  <c r="M455" i="1"/>
  <c r="M467" i="1"/>
  <c r="M248" i="1"/>
  <c r="M249" i="1"/>
  <c r="M269" i="1"/>
  <c r="M289" i="1"/>
  <c r="M309" i="1"/>
  <c r="M373" i="1"/>
  <c r="M340" i="1"/>
  <c r="M238" i="1"/>
  <c r="M242" i="1"/>
  <c r="M254" i="1"/>
  <c r="M294" i="1"/>
  <c r="M310" i="1"/>
  <c r="M358" i="1"/>
  <c r="M374" i="1"/>
  <c r="M422" i="1"/>
  <c r="M438" i="1"/>
  <c r="M454" i="1"/>
  <c r="M470" i="1"/>
  <c r="M208" i="1"/>
  <c r="M191" i="1"/>
  <c r="M233" i="1"/>
  <c r="M284" i="1"/>
  <c r="M222" i="1"/>
  <c r="M250" i="1"/>
  <c r="M322" i="1"/>
  <c r="M199" i="1"/>
  <c r="M265" i="1"/>
  <c r="M285" i="1"/>
  <c r="M301" i="1"/>
  <c r="M261" i="1"/>
  <c r="M281" i="1"/>
  <c r="M297" i="1"/>
  <c r="M317" i="1"/>
  <c r="M369" i="1"/>
  <c r="M244" i="1"/>
  <c r="M404" i="1"/>
  <c r="M428" i="1"/>
  <c r="M206" i="1"/>
  <c r="M246" i="1"/>
  <c r="M286" i="1"/>
  <c r="M302" i="1"/>
  <c r="M318" i="1"/>
  <c r="M334" i="1"/>
  <c r="M350" i="1"/>
  <c r="M366" i="1"/>
  <c r="M382" i="1"/>
  <c r="M398" i="1"/>
  <c r="M414" i="1"/>
  <c r="M430" i="1"/>
  <c r="M446" i="1"/>
  <c r="M462" i="1"/>
  <c r="M192" i="1"/>
  <c r="M280" i="1"/>
  <c r="I44" i="1"/>
  <c r="D1" i="4" l="1"/>
  <c r="C2" i="3" s="1"/>
  <c r="L144" i="2"/>
  <c r="J144" i="2" s="1"/>
  <c r="F423" i="1" s="1"/>
  <c r="K144" i="2"/>
  <c r="I144" i="2" s="1"/>
  <c r="E423" i="1" s="1"/>
  <c r="L143" i="2"/>
  <c r="J143" i="2" s="1"/>
  <c r="K143" i="2"/>
  <c r="I143" i="2" s="1"/>
  <c r="L142" i="2"/>
  <c r="K142" i="2"/>
  <c r="L141" i="2"/>
  <c r="K141" i="2"/>
  <c r="L140" i="2"/>
  <c r="J140" i="2" s="1"/>
  <c r="K140" i="2"/>
  <c r="I140" i="2" s="1"/>
  <c r="L139" i="2"/>
  <c r="J139" i="2" s="1"/>
  <c r="K139" i="2"/>
  <c r="I139" i="2" s="1"/>
  <c r="L138" i="2"/>
  <c r="J138" i="2" s="1"/>
  <c r="F411" i="1" s="1"/>
  <c r="K138" i="2"/>
  <c r="I138" i="2" s="1"/>
  <c r="E411" i="1" s="1"/>
  <c r="L137" i="2"/>
  <c r="J137" i="2" s="1"/>
  <c r="K137" i="2"/>
  <c r="I137" i="2" s="1"/>
  <c r="L136" i="2"/>
  <c r="J136" i="2" s="1"/>
  <c r="F462" i="1" s="1"/>
  <c r="K136" i="2"/>
  <c r="I136" i="2" s="1"/>
  <c r="E462" i="1" s="1"/>
  <c r="L135" i="2"/>
  <c r="J135" i="2" s="1"/>
  <c r="F461" i="1" s="1"/>
  <c r="K135" i="2"/>
  <c r="I135" i="2" s="1"/>
  <c r="E461" i="1" s="1"/>
  <c r="L134" i="2"/>
  <c r="J134" i="2" s="1"/>
  <c r="K134" i="2"/>
  <c r="I134" i="2" s="1"/>
  <c r="L133" i="2"/>
  <c r="K133" i="2"/>
  <c r="L132" i="2"/>
  <c r="J132" i="2" s="1"/>
  <c r="K132" i="2"/>
  <c r="I132" i="2" s="1"/>
  <c r="L131" i="2"/>
  <c r="J131" i="2" s="1"/>
  <c r="K131" i="2"/>
  <c r="I131" i="2" s="1"/>
  <c r="L130" i="2"/>
  <c r="J130" i="2" s="1"/>
  <c r="K130" i="2"/>
  <c r="I130" i="2" s="1"/>
  <c r="L129" i="2"/>
  <c r="J129" i="2" s="1"/>
  <c r="F275" i="1" s="1"/>
  <c r="K129" i="2"/>
  <c r="I129" i="2" s="1"/>
  <c r="E275" i="1" s="1"/>
  <c r="L128" i="2"/>
  <c r="J128" i="2" s="1"/>
  <c r="K128" i="2"/>
  <c r="I128" i="2" s="1"/>
  <c r="L127" i="2"/>
  <c r="K127" i="2"/>
  <c r="L126" i="2"/>
  <c r="J126" i="2" s="1"/>
  <c r="K126" i="2"/>
  <c r="I126" i="2" s="1"/>
  <c r="L125" i="2"/>
  <c r="J125" i="2" s="1"/>
  <c r="K125" i="2"/>
  <c r="I125" i="2" s="1"/>
  <c r="L124" i="2"/>
  <c r="J124" i="2" s="1"/>
  <c r="F248" i="1" s="1"/>
  <c r="K124" i="2"/>
  <c r="I124" i="2" s="1"/>
  <c r="E248" i="1" s="1"/>
  <c r="L123" i="2"/>
  <c r="J123" i="2" s="1"/>
  <c r="F270" i="1" s="1"/>
  <c r="K123" i="2"/>
  <c r="I123" i="2" s="1"/>
  <c r="L122" i="2"/>
  <c r="J122" i="2" s="1"/>
  <c r="F269" i="1" s="1"/>
  <c r="K122" i="2"/>
  <c r="I122" i="2" s="1"/>
  <c r="E269" i="1" s="1"/>
  <c r="L121" i="2"/>
  <c r="J121" i="2" s="1"/>
  <c r="K121" i="2"/>
  <c r="I121" i="2" s="1"/>
  <c r="L120" i="2"/>
  <c r="J120" i="2" s="1"/>
  <c r="K120" i="2"/>
  <c r="I120" i="2" s="1"/>
  <c r="L119" i="2"/>
  <c r="J119" i="2" s="1"/>
  <c r="K119" i="2"/>
  <c r="I119" i="2" s="1"/>
  <c r="L118" i="2"/>
  <c r="J118" i="2" s="1"/>
  <c r="F268" i="1" s="1"/>
  <c r="K118" i="2"/>
  <c r="I118" i="2" s="1"/>
  <c r="E268" i="1" s="1"/>
  <c r="L117" i="2"/>
  <c r="J117" i="2" s="1"/>
  <c r="F334" i="1" s="1"/>
  <c r="K117" i="2"/>
  <c r="I117" i="2" s="1"/>
  <c r="E334" i="1" s="1"/>
  <c r="L116" i="2"/>
  <c r="J116" i="2" s="1"/>
  <c r="K116" i="2"/>
  <c r="I116" i="2" s="1"/>
  <c r="L115" i="2"/>
  <c r="K115" i="2"/>
  <c r="L114" i="2"/>
  <c r="J114" i="2" s="1"/>
  <c r="F313" i="1" s="1"/>
  <c r="K114" i="2"/>
  <c r="I114" i="2" s="1"/>
  <c r="E313" i="1" s="1"/>
  <c r="L113" i="2"/>
  <c r="J113" i="2" s="1"/>
  <c r="K113" i="2"/>
  <c r="I113" i="2" s="1"/>
  <c r="L112" i="2"/>
  <c r="J112" i="2" s="1"/>
  <c r="K112" i="2"/>
  <c r="I112" i="2" s="1"/>
  <c r="L111" i="2"/>
  <c r="J111" i="2" s="1"/>
  <c r="F350" i="1" s="1"/>
  <c r="K111" i="2"/>
  <c r="I111" i="2" s="1"/>
  <c r="E350" i="1" s="1"/>
  <c r="L110" i="2"/>
  <c r="J110" i="2" s="1"/>
  <c r="F272" i="1" s="1"/>
  <c r="K110" i="2"/>
  <c r="I110" i="2" s="1"/>
  <c r="E272" i="1" s="1"/>
  <c r="L109" i="2"/>
  <c r="J109" i="2" s="1"/>
  <c r="K109" i="2"/>
  <c r="I109" i="2" s="1"/>
  <c r="L108" i="2"/>
  <c r="J108" i="2" s="1"/>
  <c r="F300" i="1" s="1"/>
  <c r="K108" i="2"/>
  <c r="I108" i="2" s="1"/>
  <c r="E300" i="1" s="1"/>
  <c r="L107" i="2"/>
  <c r="K107" i="2"/>
  <c r="L106" i="2"/>
  <c r="J106" i="2" s="1"/>
  <c r="K106" i="2"/>
  <c r="I106" i="2" s="1"/>
  <c r="L105" i="2"/>
  <c r="J105" i="2" s="1"/>
  <c r="K105" i="2"/>
  <c r="I105" i="2" s="1"/>
  <c r="L104" i="2"/>
  <c r="J104" i="2" s="1"/>
  <c r="K104" i="2"/>
  <c r="I104" i="2" s="1"/>
  <c r="L103" i="2"/>
  <c r="J103" i="2" s="1"/>
  <c r="K103" i="2"/>
  <c r="I103" i="2" s="1"/>
  <c r="L102" i="2"/>
  <c r="J102" i="2" s="1"/>
  <c r="F305" i="1" s="1"/>
  <c r="K102" i="2"/>
  <c r="I102" i="2" s="1"/>
  <c r="E305" i="1" s="1"/>
  <c r="L101" i="2"/>
  <c r="J101" i="2" s="1"/>
  <c r="F359" i="1" s="1"/>
  <c r="K101" i="2"/>
  <c r="I101" i="2" s="1"/>
  <c r="E359" i="1" s="1"/>
  <c r="L100" i="2"/>
  <c r="J100" i="2" s="1"/>
  <c r="K100" i="2"/>
  <c r="I100" i="2" s="1"/>
  <c r="L99" i="2"/>
  <c r="J99" i="2" s="1"/>
  <c r="F198" i="1" s="1"/>
  <c r="K99" i="2"/>
  <c r="I99" i="2" s="1"/>
  <c r="E198" i="1" s="1"/>
  <c r="L98" i="2"/>
  <c r="J98" i="2" s="1"/>
  <c r="K98" i="2"/>
  <c r="I98" i="2" s="1"/>
  <c r="L97" i="2"/>
  <c r="J97" i="2" s="1"/>
  <c r="K97" i="2"/>
  <c r="I97" i="2" s="1"/>
  <c r="L96" i="2"/>
  <c r="J96" i="2" s="1"/>
  <c r="K96" i="2"/>
  <c r="I96" i="2" s="1"/>
  <c r="L95" i="2"/>
  <c r="J95" i="2" s="1"/>
  <c r="K95" i="2"/>
  <c r="I95" i="2" s="1"/>
  <c r="L94" i="2"/>
  <c r="J94" i="2" s="1"/>
  <c r="F289" i="1" s="1"/>
  <c r="K94" i="2"/>
  <c r="I94" i="2" s="1"/>
  <c r="E289" i="1" s="1"/>
  <c r="L93" i="2"/>
  <c r="J93" i="2" s="1"/>
  <c r="K93" i="2"/>
  <c r="I93" i="2" s="1"/>
  <c r="L92" i="2"/>
  <c r="K92" i="2"/>
  <c r="L91" i="2"/>
  <c r="K91" i="2"/>
  <c r="L90" i="2"/>
  <c r="J90" i="2" s="1"/>
  <c r="F338" i="1" s="1"/>
  <c r="K90" i="2"/>
  <c r="I90" i="2" s="1"/>
  <c r="E338" i="1" s="1"/>
  <c r="L89" i="2"/>
  <c r="J89" i="2" s="1"/>
  <c r="F291" i="1" s="1"/>
  <c r="K89" i="2"/>
  <c r="I89" i="2" s="1"/>
  <c r="E291" i="1" s="1"/>
  <c r="L88" i="2"/>
  <c r="J88" i="2" s="1"/>
  <c r="K88" i="2"/>
  <c r="I88" i="2" s="1"/>
  <c r="L87" i="2"/>
  <c r="J87" i="2" s="1"/>
  <c r="F190" i="1" s="1"/>
  <c r="K87" i="2"/>
  <c r="I87" i="2" s="1"/>
  <c r="E190" i="1" s="1"/>
  <c r="L86" i="2"/>
  <c r="K86" i="2"/>
  <c r="L85" i="2"/>
  <c r="J85" i="2" s="1"/>
  <c r="F339" i="1" s="1"/>
  <c r="K85" i="2"/>
  <c r="I85" i="2" s="1"/>
  <c r="E339" i="1" s="1"/>
  <c r="L84" i="2"/>
  <c r="J84" i="2" s="1"/>
  <c r="F246" i="1" s="1"/>
  <c r="K84" i="2"/>
  <c r="I84" i="2" s="1"/>
  <c r="E246" i="1" s="1"/>
  <c r="L83" i="2"/>
  <c r="J83" i="2" s="1"/>
  <c r="K83" i="2"/>
  <c r="I83" i="2" s="1"/>
  <c r="L82" i="2"/>
  <c r="J82" i="2" s="1"/>
  <c r="F278" i="1" s="1"/>
  <c r="K82" i="2"/>
  <c r="I82" i="2" s="1"/>
  <c r="E278" i="1" s="1"/>
  <c r="L81" i="2"/>
  <c r="J81" i="2" s="1"/>
  <c r="K81" i="2"/>
  <c r="I81" i="2" s="1"/>
  <c r="L80" i="2"/>
  <c r="J80" i="2" s="1"/>
  <c r="K80" i="2"/>
  <c r="I80" i="2" s="1"/>
  <c r="L79" i="2"/>
  <c r="J79" i="2" s="1"/>
  <c r="K79" i="2"/>
  <c r="I79" i="2" s="1"/>
  <c r="L78" i="2"/>
  <c r="J78" i="2" s="1"/>
  <c r="K78" i="2"/>
  <c r="I78" i="2" s="1"/>
  <c r="L77" i="2"/>
  <c r="J77" i="2" s="1"/>
  <c r="F286" i="1" s="1"/>
  <c r="K77" i="2"/>
  <c r="I77" i="2" s="1"/>
  <c r="E286" i="1" s="1"/>
  <c r="L76" i="2"/>
  <c r="J76" i="2" s="1"/>
  <c r="F285" i="1" s="1"/>
  <c r="K76" i="2"/>
  <c r="I76" i="2" s="1"/>
  <c r="E285" i="1" s="1"/>
  <c r="L75" i="2"/>
  <c r="J75" i="2" s="1"/>
  <c r="K75" i="2"/>
  <c r="I75" i="2" s="1"/>
  <c r="L74" i="2"/>
  <c r="J74" i="2" s="1"/>
  <c r="F310" i="1" s="1"/>
  <c r="K74" i="2"/>
  <c r="I74" i="2" s="1"/>
  <c r="E310" i="1" s="1"/>
  <c r="L73" i="2"/>
  <c r="J73" i="2" s="1"/>
  <c r="K73" i="2"/>
  <c r="I73" i="2" s="1"/>
  <c r="L72" i="2"/>
  <c r="K72" i="2"/>
  <c r="L71" i="2"/>
  <c r="J71" i="2" s="1"/>
  <c r="F317" i="1" s="1"/>
  <c r="K71" i="2"/>
  <c r="I71" i="2" s="1"/>
  <c r="L70" i="2"/>
  <c r="J70" i="2" s="1"/>
  <c r="F309" i="1" s="1"/>
  <c r="K70" i="2"/>
  <c r="I70" i="2" s="1"/>
  <c r="E309" i="1" s="1"/>
  <c r="L69" i="2"/>
  <c r="J69" i="2" s="1"/>
  <c r="K69" i="2"/>
  <c r="I69" i="2" s="1"/>
  <c r="L68" i="2"/>
  <c r="J68" i="2" s="1"/>
  <c r="K68" i="2"/>
  <c r="I68" i="2" s="1"/>
  <c r="L67" i="2"/>
  <c r="J67" i="2" s="1"/>
  <c r="F205" i="1" s="1"/>
  <c r="K67" i="2"/>
  <c r="I67" i="2" s="1"/>
  <c r="E205" i="1" s="1"/>
  <c r="L66" i="2"/>
  <c r="J66" i="2" s="1"/>
  <c r="K66" i="2"/>
  <c r="I66" i="2" s="1"/>
  <c r="L65" i="2"/>
  <c r="J65" i="2" s="1"/>
  <c r="F432" i="1" s="1"/>
  <c r="K65" i="2"/>
  <c r="I65" i="2" s="1"/>
  <c r="E432" i="1" s="1"/>
  <c r="L64" i="2"/>
  <c r="K64" i="2"/>
  <c r="L63" i="2"/>
  <c r="J63" i="2" s="1"/>
  <c r="K63" i="2"/>
  <c r="I63" i="2" s="1"/>
  <c r="L62" i="2"/>
  <c r="J62" i="2" s="1"/>
  <c r="F220" i="1" s="1"/>
  <c r="K62" i="2"/>
  <c r="I62" i="2" s="1"/>
  <c r="E220" i="1" s="1"/>
  <c r="L61" i="2"/>
  <c r="J61" i="2" s="1"/>
  <c r="F341" i="1" s="1"/>
  <c r="K61" i="2"/>
  <c r="I61" i="2" s="1"/>
  <c r="E341" i="1" s="1"/>
  <c r="L60" i="2"/>
  <c r="K60" i="2"/>
  <c r="L59" i="2"/>
  <c r="J59" i="2" s="1"/>
  <c r="F449" i="1" s="1"/>
  <c r="K59" i="2"/>
  <c r="I59" i="2" s="1"/>
  <c r="E449" i="1" s="1"/>
  <c r="L58" i="2"/>
  <c r="J58" i="2" s="1"/>
  <c r="K58" i="2"/>
  <c r="I58" i="2" s="1"/>
  <c r="L57" i="2"/>
  <c r="J57" i="2" s="1"/>
  <c r="K57" i="2"/>
  <c r="I57" i="2" s="1"/>
  <c r="L56" i="2"/>
  <c r="J56" i="2" s="1"/>
  <c r="K56" i="2"/>
  <c r="I56" i="2" s="1"/>
  <c r="L55" i="2"/>
  <c r="J55" i="2" s="1"/>
  <c r="K55" i="2"/>
  <c r="I55" i="2" s="1"/>
  <c r="L54" i="2"/>
  <c r="J54" i="2" s="1"/>
  <c r="K54" i="2"/>
  <c r="I54" i="2" s="1"/>
  <c r="L53" i="2"/>
  <c r="J53" i="2" s="1"/>
  <c r="K53" i="2"/>
  <c r="I53" i="2" s="1"/>
  <c r="L52" i="2"/>
  <c r="J52" i="2" s="1"/>
  <c r="K52" i="2"/>
  <c r="I52" i="2" s="1"/>
  <c r="L51" i="2"/>
  <c r="J51" i="2" s="1"/>
  <c r="K51" i="2"/>
  <c r="I51" i="2" s="1"/>
  <c r="L50" i="2"/>
  <c r="J50" i="2" s="1"/>
  <c r="K50" i="2"/>
  <c r="I50" i="2" s="1"/>
  <c r="L49" i="2"/>
  <c r="J49" i="2" s="1"/>
  <c r="K49" i="2"/>
  <c r="I49" i="2" s="1"/>
  <c r="L48" i="2"/>
  <c r="J48" i="2" s="1"/>
  <c r="F356" i="1" s="1"/>
  <c r="K48" i="2"/>
  <c r="I48" i="2" s="1"/>
  <c r="E356" i="1" s="1"/>
  <c r="L47" i="2"/>
  <c r="J47" i="2" s="1"/>
  <c r="K47" i="2"/>
  <c r="I47" i="2" s="1"/>
  <c r="L46" i="2"/>
  <c r="J46" i="2" s="1"/>
  <c r="K46" i="2"/>
  <c r="I46" i="2" s="1"/>
  <c r="L45" i="2"/>
  <c r="J45" i="2" s="1"/>
  <c r="F360" i="1" s="1"/>
  <c r="K45" i="2"/>
  <c r="I45" i="2" s="1"/>
  <c r="L44" i="2"/>
  <c r="J44" i="2" s="1"/>
  <c r="K44" i="2"/>
  <c r="I44" i="2" s="1"/>
  <c r="L43" i="2"/>
  <c r="J43" i="2" s="1"/>
  <c r="F252" i="1" s="1"/>
  <c r="K43" i="2"/>
  <c r="I43" i="2" s="1"/>
  <c r="L42" i="2"/>
  <c r="J42" i="2" s="1"/>
  <c r="K42" i="2"/>
  <c r="I42" i="2" s="1"/>
  <c r="L41" i="2"/>
  <c r="J41" i="2" s="1"/>
  <c r="K41" i="2"/>
  <c r="I41" i="2" s="1"/>
  <c r="L40" i="2"/>
  <c r="J40" i="2" s="1"/>
  <c r="F214" i="1" s="1"/>
  <c r="K40" i="2"/>
  <c r="I40" i="2" s="1"/>
  <c r="E214" i="1" s="1"/>
  <c r="L39" i="2"/>
  <c r="J39" i="2" s="1"/>
  <c r="K39" i="2"/>
  <c r="I39" i="2" s="1"/>
  <c r="L38" i="2"/>
  <c r="J38" i="2" s="1"/>
  <c r="K38" i="2"/>
  <c r="I38" i="2" s="1"/>
  <c r="L37" i="2"/>
  <c r="J37" i="2" s="1"/>
  <c r="F227" i="1" s="1"/>
  <c r="K37" i="2"/>
  <c r="I37" i="2" s="1"/>
  <c r="E227" i="1" s="1"/>
  <c r="L36" i="2"/>
  <c r="K36" i="2"/>
  <c r="L35" i="2"/>
  <c r="J35" i="2" s="1"/>
  <c r="K35" i="2"/>
  <c r="I35" i="2" s="1"/>
  <c r="L34" i="2"/>
  <c r="J34" i="2" s="1"/>
  <c r="K34" i="2"/>
  <c r="I34" i="2" s="1"/>
  <c r="L33" i="2"/>
  <c r="J33" i="2" s="1"/>
  <c r="K33" i="2"/>
  <c r="I33" i="2" s="1"/>
  <c r="L32" i="2"/>
  <c r="J32" i="2" s="1"/>
  <c r="F301" i="1" s="1"/>
  <c r="K32" i="2"/>
  <c r="I32" i="2" s="1"/>
  <c r="E301" i="1" s="1"/>
  <c r="L31" i="2"/>
  <c r="J31" i="2" s="1"/>
  <c r="K31" i="2"/>
  <c r="I31" i="2" s="1"/>
  <c r="L30" i="2"/>
  <c r="J30" i="2" s="1"/>
  <c r="F453" i="1" s="1"/>
  <c r="K30" i="2"/>
  <c r="I30" i="2" s="1"/>
  <c r="E453" i="1" s="1"/>
  <c r="L29" i="2"/>
  <c r="J29" i="2" s="1"/>
  <c r="K29" i="2"/>
  <c r="I29" i="2" s="1"/>
  <c r="L28" i="2"/>
  <c r="J28" i="2" s="1"/>
  <c r="F478" i="1" s="1"/>
  <c r="K28" i="2"/>
  <c r="I28" i="2" s="1"/>
  <c r="E478" i="1" s="1"/>
  <c r="L27" i="2"/>
  <c r="J27" i="2" s="1"/>
  <c r="K27" i="2"/>
  <c r="I27" i="2" s="1"/>
  <c r="L26" i="2"/>
  <c r="J26" i="2" s="1"/>
  <c r="F292" i="1" s="1"/>
  <c r="K26" i="2"/>
  <c r="I26" i="2" s="1"/>
  <c r="E292" i="1" s="1"/>
  <c r="L25" i="2"/>
  <c r="J25" i="2" s="1"/>
  <c r="F491" i="1" s="1"/>
  <c r="K25" i="2"/>
  <c r="I25" i="2" s="1"/>
  <c r="E491" i="1" s="1"/>
  <c r="L24" i="2"/>
  <c r="J24" i="2" s="1"/>
  <c r="K24" i="2"/>
  <c r="I24" i="2" s="1"/>
  <c r="L23" i="2"/>
  <c r="J23" i="2" s="1"/>
  <c r="K23" i="2"/>
  <c r="I23" i="2" s="1"/>
  <c r="L22" i="2"/>
  <c r="K22" i="2"/>
  <c r="L21" i="2"/>
  <c r="J21" i="2" s="1"/>
  <c r="K21" i="2"/>
  <c r="I21" i="2" s="1"/>
  <c r="L20" i="2"/>
  <c r="J20" i="2" s="1"/>
  <c r="K20" i="2"/>
  <c r="I20" i="2" s="1"/>
  <c r="L19" i="2"/>
  <c r="J19" i="2" s="1"/>
  <c r="K19" i="2"/>
  <c r="I19" i="2" s="1"/>
  <c r="L18" i="2"/>
  <c r="J18" i="2" s="1"/>
  <c r="K18" i="2"/>
  <c r="I18" i="2" s="1"/>
  <c r="L17" i="2"/>
  <c r="J17" i="2" s="1"/>
  <c r="K17" i="2"/>
  <c r="I17" i="2" s="1"/>
  <c r="L16" i="2"/>
  <c r="J16" i="2" s="1"/>
  <c r="K16" i="2"/>
  <c r="I16" i="2" s="1"/>
  <c r="L15" i="2"/>
  <c r="K15" i="2"/>
  <c r="L14" i="2"/>
  <c r="J14" i="2" s="1"/>
  <c r="K14" i="2"/>
  <c r="I14" i="2" s="1"/>
  <c r="L13" i="2"/>
  <c r="J13" i="2" s="1"/>
  <c r="K13" i="2"/>
  <c r="I13" i="2" s="1"/>
  <c r="L12" i="2"/>
  <c r="J12" i="2" s="1"/>
  <c r="K12" i="2"/>
  <c r="I12" i="2" s="1"/>
  <c r="L11" i="2"/>
  <c r="J11" i="2" s="1"/>
  <c r="K11" i="2"/>
  <c r="I11" i="2" s="1"/>
  <c r="L10" i="2"/>
  <c r="J10" i="2" s="1"/>
  <c r="F436" i="1" s="1"/>
  <c r="K10" i="2"/>
  <c r="K5" i="2" s="1"/>
  <c r="L9" i="2"/>
  <c r="I9" i="2"/>
  <c r="E442" i="1" s="1"/>
  <c r="C9" i="1"/>
  <c r="C182" i="1"/>
  <c r="D182" i="1" s="1"/>
  <c r="C181" i="1"/>
  <c r="D181" i="1" s="1"/>
  <c r="C180" i="1"/>
  <c r="D180" i="1" s="1"/>
  <c r="C179" i="1"/>
  <c r="D179" i="1" s="1"/>
  <c r="C178" i="1"/>
  <c r="D178" i="1" s="1"/>
  <c r="C177" i="1"/>
  <c r="D177" i="1" s="1"/>
  <c r="C176" i="1"/>
  <c r="D176" i="1" s="1"/>
  <c r="C175" i="1"/>
  <c r="D175" i="1" s="1"/>
  <c r="C174" i="1"/>
  <c r="D174" i="1" s="1"/>
  <c r="C173" i="1"/>
  <c r="D173" i="1" s="1"/>
  <c r="C172" i="1"/>
  <c r="D172" i="1" s="1"/>
  <c r="C171" i="1"/>
  <c r="D171" i="1" s="1"/>
  <c r="C170" i="1"/>
  <c r="D170" i="1" s="1"/>
  <c r="C169" i="1"/>
  <c r="D169" i="1" s="1"/>
  <c r="C168" i="1"/>
  <c r="D168" i="1" s="1"/>
  <c r="C167" i="1"/>
  <c r="D167" i="1" s="1"/>
  <c r="C166" i="1"/>
  <c r="D166" i="1" s="1"/>
  <c r="C165" i="1"/>
  <c r="D165" i="1" s="1"/>
  <c r="C164" i="1"/>
  <c r="D164" i="1" s="1"/>
  <c r="C163" i="1"/>
  <c r="D163" i="1" s="1"/>
  <c r="C162" i="1"/>
  <c r="D162" i="1" s="1"/>
  <c r="C161" i="1"/>
  <c r="D161" i="1" s="1"/>
  <c r="C160" i="1"/>
  <c r="D160" i="1" s="1"/>
  <c r="C159" i="1"/>
  <c r="D159" i="1" s="1"/>
  <c r="C158" i="1"/>
  <c r="D158" i="1" s="1"/>
  <c r="C157" i="1"/>
  <c r="D157" i="1" s="1"/>
  <c r="C156" i="1"/>
  <c r="D156" i="1" s="1"/>
  <c r="C155" i="1"/>
  <c r="D155" i="1" s="1"/>
  <c r="C154" i="1"/>
  <c r="D154" i="1" s="1"/>
  <c r="C153" i="1"/>
  <c r="D153" i="1" s="1"/>
  <c r="C152" i="1"/>
  <c r="D152" i="1" s="1"/>
  <c r="C151" i="1"/>
  <c r="D151" i="1" s="1"/>
  <c r="C150" i="1"/>
  <c r="D150" i="1" s="1"/>
  <c r="C149" i="1"/>
  <c r="D149" i="1" s="1"/>
  <c r="C148" i="1"/>
  <c r="D148" i="1" s="1"/>
  <c r="C147" i="1"/>
  <c r="D147" i="1" s="1"/>
  <c r="C146" i="1"/>
  <c r="D146" i="1" s="1"/>
  <c r="C145" i="1"/>
  <c r="D145" i="1" s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D137" i="1" s="1"/>
  <c r="C136" i="1"/>
  <c r="D136" i="1" s="1"/>
  <c r="C135" i="1"/>
  <c r="D135" i="1" s="1"/>
  <c r="C134" i="1"/>
  <c r="D134" i="1" s="1"/>
  <c r="C133" i="1"/>
  <c r="D133" i="1" s="1"/>
  <c r="C132" i="1"/>
  <c r="D132" i="1" s="1"/>
  <c r="C131" i="1"/>
  <c r="D131" i="1" s="1"/>
  <c r="C130" i="1"/>
  <c r="D130" i="1" s="1"/>
  <c r="C129" i="1"/>
  <c r="D129" i="1" s="1"/>
  <c r="C128" i="1"/>
  <c r="D128" i="1" s="1"/>
  <c r="C127" i="1"/>
  <c r="D127" i="1" s="1"/>
  <c r="C126" i="1"/>
  <c r="D126" i="1" s="1"/>
  <c r="C125" i="1"/>
  <c r="D125" i="1" s="1"/>
  <c r="C124" i="1"/>
  <c r="D124" i="1" s="1"/>
  <c r="C123" i="1"/>
  <c r="D123" i="1" s="1"/>
  <c r="C122" i="1"/>
  <c r="D122" i="1" s="1"/>
  <c r="C121" i="1"/>
  <c r="D121" i="1" s="1"/>
  <c r="C120" i="1"/>
  <c r="D120" i="1" s="1"/>
  <c r="C119" i="1"/>
  <c r="D119" i="1" s="1"/>
  <c r="C118" i="1"/>
  <c r="D118" i="1" s="1"/>
  <c r="C117" i="1"/>
  <c r="D117" i="1" s="1"/>
  <c r="C116" i="1"/>
  <c r="D116" i="1" s="1"/>
  <c r="C115" i="1"/>
  <c r="D115" i="1" s="1"/>
  <c r="C114" i="1"/>
  <c r="D114" i="1" s="1"/>
  <c r="C113" i="1"/>
  <c r="D113" i="1" s="1"/>
  <c r="C112" i="1"/>
  <c r="D112" i="1" s="1"/>
  <c r="C111" i="1"/>
  <c r="D111" i="1" s="1"/>
  <c r="C110" i="1"/>
  <c r="D110" i="1" s="1"/>
  <c r="C109" i="1"/>
  <c r="D109" i="1" s="1"/>
  <c r="C108" i="1"/>
  <c r="D108" i="1" s="1"/>
  <c r="C107" i="1"/>
  <c r="D107" i="1" s="1"/>
  <c r="C106" i="1"/>
  <c r="D106" i="1" s="1"/>
  <c r="C105" i="1"/>
  <c r="D105" i="1" s="1"/>
  <c r="C104" i="1"/>
  <c r="D104" i="1" s="1"/>
  <c r="C103" i="1"/>
  <c r="D103" i="1" s="1"/>
  <c r="C102" i="1"/>
  <c r="D102" i="1" s="1"/>
  <c r="C101" i="1"/>
  <c r="D101" i="1" s="1"/>
  <c r="C100" i="1"/>
  <c r="D100" i="1" s="1"/>
  <c r="C99" i="1"/>
  <c r="D99" i="1" s="1"/>
  <c r="C98" i="1"/>
  <c r="D98" i="1" s="1"/>
  <c r="C97" i="1"/>
  <c r="D97" i="1" s="1"/>
  <c r="C96" i="1"/>
  <c r="D96" i="1" s="1"/>
  <c r="C95" i="1"/>
  <c r="D95" i="1" s="1"/>
  <c r="C94" i="1"/>
  <c r="D94" i="1" s="1"/>
  <c r="C93" i="1"/>
  <c r="D93" i="1" s="1"/>
  <c r="C92" i="1"/>
  <c r="D92" i="1" s="1"/>
  <c r="C91" i="1"/>
  <c r="D91" i="1" s="1"/>
  <c r="C90" i="1"/>
  <c r="D90" i="1" s="1"/>
  <c r="C89" i="1"/>
  <c r="D89" i="1" s="1"/>
  <c r="C88" i="1"/>
  <c r="D88" i="1" s="1"/>
  <c r="C87" i="1"/>
  <c r="D87" i="1" s="1"/>
  <c r="C86" i="1"/>
  <c r="D86" i="1" s="1"/>
  <c r="C85" i="1"/>
  <c r="D85" i="1" s="1"/>
  <c r="C84" i="1"/>
  <c r="D84" i="1" s="1"/>
  <c r="C83" i="1"/>
  <c r="D83" i="1" s="1"/>
  <c r="C82" i="1"/>
  <c r="D82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A47" i="1"/>
  <c r="M29" i="1"/>
  <c r="C47" i="1"/>
  <c r="D47" i="1" s="1"/>
  <c r="M46" i="1"/>
  <c r="O10" i="1"/>
  <c r="N10" i="1"/>
  <c r="M10" i="1"/>
  <c r="L10" i="1"/>
  <c r="K10" i="1"/>
  <c r="J10" i="1"/>
  <c r="I10" i="1"/>
  <c r="H10" i="1"/>
  <c r="P9" i="1"/>
  <c r="O9" i="1"/>
  <c r="N9" i="1"/>
  <c r="M9" i="1"/>
  <c r="L9" i="1"/>
  <c r="K9" i="1"/>
  <c r="J9" i="1"/>
  <c r="I9" i="1"/>
  <c r="H9" i="1"/>
  <c r="H25" i="1" s="1"/>
  <c r="G9" i="1"/>
  <c r="F9" i="1"/>
  <c r="Q8" i="1"/>
  <c r="P8" i="1"/>
  <c r="O8" i="1"/>
  <c r="N8" i="1"/>
  <c r="M8" i="1"/>
  <c r="L8" i="1"/>
  <c r="K8" i="1"/>
  <c r="J8" i="1"/>
  <c r="I8" i="1"/>
  <c r="H8" i="1"/>
  <c r="G8" i="1"/>
  <c r="F8" i="1"/>
  <c r="Q7" i="1"/>
  <c r="P7" i="1"/>
  <c r="O7" i="1"/>
  <c r="N7" i="1"/>
  <c r="M7" i="1"/>
  <c r="L7" i="1"/>
  <c r="K7" i="1"/>
  <c r="J7" i="1"/>
  <c r="I7" i="1"/>
  <c r="H7" i="1"/>
  <c r="G7" i="1"/>
  <c r="F7" i="1"/>
  <c r="L23" i="1"/>
  <c r="L46" i="1" s="1"/>
  <c r="K23" i="1"/>
  <c r="K46" i="1" s="1"/>
  <c r="J23" i="1"/>
  <c r="J46" i="1" s="1"/>
  <c r="D2" i="1" l="1"/>
  <c r="B2" i="2"/>
  <c r="L5" i="2"/>
  <c r="H27" i="1"/>
  <c r="G25" i="1"/>
  <c r="G27" i="1" s="1"/>
  <c r="E252" i="1"/>
  <c r="E360" i="1"/>
  <c r="E317" i="1"/>
  <c r="E270" i="1"/>
  <c r="F299" i="1"/>
  <c r="F308" i="1"/>
  <c r="F406" i="1"/>
  <c r="F415" i="1"/>
  <c r="F358" i="1"/>
  <c r="F364" i="1"/>
  <c r="F404" i="1"/>
  <c r="F409" i="1"/>
  <c r="F250" i="1"/>
  <c r="F258" i="1"/>
  <c r="F479" i="1"/>
  <c r="F495" i="1"/>
  <c r="F445" i="1"/>
  <c r="F494" i="1"/>
  <c r="F206" i="1"/>
  <c r="F426" i="1"/>
  <c r="F336" i="1"/>
  <c r="F209" i="1"/>
  <c r="F245" i="1"/>
  <c r="F330" i="1"/>
  <c r="F331" i="1"/>
  <c r="F294" i="1"/>
  <c r="F342" i="1"/>
  <c r="F267" i="1"/>
  <c r="F469" i="1"/>
  <c r="F215" i="1"/>
  <c r="E391" i="1"/>
  <c r="E393" i="1"/>
  <c r="E396" i="1"/>
  <c r="E394" i="1"/>
  <c r="E464" i="1"/>
  <c r="E493" i="1"/>
  <c r="E463" i="1"/>
  <c r="E496" i="1"/>
  <c r="E200" i="1"/>
  <c r="E456" i="1"/>
  <c r="E349" i="1"/>
  <c r="E487" i="1"/>
  <c r="E340" i="1"/>
  <c r="E307" i="1"/>
  <c r="E253" i="1"/>
  <c r="E448" i="1"/>
  <c r="E264" i="1"/>
  <c r="E259" i="1"/>
  <c r="E458" i="1"/>
  <c r="E327" i="1"/>
  <c r="E254" i="1"/>
  <c r="E240" i="1"/>
  <c r="E219" i="1"/>
  <c r="E413" i="1"/>
  <c r="E492" i="1"/>
  <c r="F391" i="1"/>
  <c r="F393" i="1"/>
  <c r="F396" i="1"/>
  <c r="F394" i="1"/>
  <c r="F464" i="1"/>
  <c r="F493" i="1"/>
  <c r="F463" i="1"/>
  <c r="F496" i="1"/>
  <c r="F200" i="1"/>
  <c r="F456" i="1"/>
  <c r="F349" i="1"/>
  <c r="F487" i="1"/>
  <c r="F340" i="1"/>
  <c r="F307" i="1"/>
  <c r="F253" i="1"/>
  <c r="F448" i="1"/>
  <c r="F264" i="1"/>
  <c r="F259" i="1"/>
  <c r="F458" i="1"/>
  <c r="F327" i="1"/>
  <c r="F254" i="1"/>
  <c r="F240" i="1"/>
  <c r="F219" i="1"/>
  <c r="F413" i="1"/>
  <c r="F492" i="1"/>
  <c r="E299" i="1"/>
  <c r="E308" i="1"/>
  <c r="E406" i="1"/>
  <c r="E415" i="1"/>
  <c r="E358" i="1"/>
  <c r="E364" i="1"/>
  <c r="E404" i="1"/>
  <c r="E409" i="1"/>
  <c r="E250" i="1"/>
  <c r="E258" i="1"/>
  <c r="E479" i="1"/>
  <c r="E495" i="1"/>
  <c r="E445" i="1"/>
  <c r="E494" i="1"/>
  <c r="E206" i="1"/>
  <c r="E426" i="1"/>
  <c r="E336" i="1"/>
  <c r="E209" i="1"/>
  <c r="E245" i="1"/>
  <c r="E330" i="1"/>
  <c r="E331" i="1"/>
  <c r="E294" i="1"/>
  <c r="E342" i="1"/>
  <c r="E267" i="1"/>
  <c r="E469" i="1"/>
  <c r="E215" i="1"/>
  <c r="L53" i="1"/>
  <c r="K53" i="1"/>
  <c r="J53" i="1"/>
  <c r="L65" i="1"/>
  <c r="K65" i="1"/>
  <c r="J65" i="1"/>
  <c r="L77" i="1"/>
  <c r="K77" i="1"/>
  <c r="J77" i="1"/>
  <c r="L81" i="1"/>
  <c r="K81" i="1"/>
  <c r="J81" i="1"/>
  <c r="L97" i="1"/>
  <c r="K97" i="1"/>
  <c r="J97" i="1"/>
  <c r="L105" i="1"/>
  <c r="K105" i="1"/>
  <c r="J105" i="1"/>
  <c r="L117" i="1"/>
  <c r="K117" i="1"/>
  <c r="J117" i="1"/>
  <c r="L121" i="1"/>
  <c r="K121" i="1"/>
  <c r="J121" i="1"/>
  <c r="L133" i="1"/>
  <c r="K133" i="1"/>
  <c r="J133" i="1"/>
  <c r="L141" i="1"/>
  <c r="K141" i="1"/>
  <c r="J141" i="1"/>
  <c r="L157" i="1"/>
  <c r="K157" i="1"/>
  <c r="J157" i="1"/>
  <c r="L50" i="1"/>
  <c r="K50" i="1"/>
  <c r="J50" i="1"/>
  <c r="L54" i="1"/>
  <c r="K54" i="1"/>
  <c r="J54" i="1"/>
  <c r="L58" i="1"/>
  <c r="K58" i="1"/>
  <c r="J58" i="1"/>
  <c r="L62" i="1"/>
  <c r="K62" i="1"/>
  <c r="J62" i="1"/>
  <c r="L66" i="1"/>
  <c r="K66" i="1"/>
  <c r="J66" i="1"/>
  <c r="L70" i="1"/>
  <c r="K70" i="1"/>
  <c r="J70" i="1"/>
  <c r="L74" i="1"/>
  <c r="K74" i="1"/>
  <c r="J74" i="1"/>
  <c r="L78" i="1"/>
  <c r="K78" i="1"/>
  <c r="J78" i="1"/>
  <c r="L82" i="1"/>
  <c r="K82" i="1"/>
  <c r="J82" i="1"/>
  <c r="L86" i="1"/>
  <c r="K86" i="1"/>
  <c r="J86" i="1"/>
  <c r="L90" i="1"/>
  <c r="K90" i="1"/>
  <c r="J90" i="1"/>
  <c r="L94" i="1"/>
  <c r="K94" i="1"/>
  <c r="J94" i="1"/>
  <c r="L98" i="1"/>
  <c r="K98" i="1"/>
  <c r="J98" i="1"/>
  <c r="L102" i="1"/>
  <c r="K102" i="1"/>
  <c r="J102" i="1"/>
  <c r="L106" i="1"/>
  <c r="K106" i="1"/>
  <c r="J106" i="1"/>
  <c r="L110" i="1"/>
  <c r="K110" i="1"/>
  <c r="J110" i="1"/>
  <c r="L114" i="1"/>
  <c r="K114" i="1"/>
  <c r="J114" i="1"/>
  <c r="L118" i="1"/>
  <c r="K118" i="1"/>
  <c r="J118" i="1"/>
  <c r="L122" i="1"/>
  <c r="K122" i="1"/>
  <c r="J122" i="1"/>
  <c r="L126" i="1"/>
  <c r="K126" i="1"/>
  <c r="J126" i="1"/>
  <c r="L130" i="1"/>
  <c r="K130" i="1"/>
  <c r="J130" i="1"/>
  <c r="L134" i="1"/>
  <c r="K134" i="1"/>
  <c r="J134" i="1"/>
  <c r="L138" i="1"/>
  <c r="K138" i="1"/>
  <c r="J138" i="1"/>
  <c r="L142" i="1"/>
  <c r="K142" i="1"/>
  <c r="J142" i="1"/>
  <c r="L146" i="1"/>
  <c r="K146" i="1"/>
  <c r="J146" i="1"/>
  <c r="L150" i="1"/>
  <c r="K150" i="1"/>
  <c r="J150" i="1"/>
  <c r="L154" i="1"/>
  <c r="K154" i="1"/>
  <c r="J154" i="1"/>
  <c r="L158" i="1"/>
  <c r="K158" i="1"/>
  <c r="J158" i="1"/>
  <c r="L162" i="1"/>
  <c r="K162" i="1"/>
  <c r="J162" i="1"/>
  <c r="L166" i="1"/>
  <c r="K166" i="1"/>
  <c r="J166" i="1"/>
  <c r="L170" i="1"/>
  <c r="K170" i="1"/>
  <c r="J170" i="1"/>
  <c r="L174" i="1"/>
  <c r="K174" i="1"/>
  <c r="J174" i="1"/>
  <c r="L178" i="1"/>
  <c r="K178" i="1"/>
  <c r="J178" i="1"/>
  <c r="L182" i="1"/>
  <c r="K182" i="1"/>
  <c r="J182" i="1"/>
  <c r="L49" i="1"/>
  <c r="K49" i="1"/>
  <c r="J49" i="1"/>
  <c r="L69" i="1"/>
  <c r="K69" i="1"/>
  <c r="J69" i="1"/>
  <c r="L89" i="1"/>
  <c r="K89" i="1"/>
  <c r="J89" i="1"/>
  <c r="L109" i="1"/>
  <c r="K109" i="1"/>
  <c r="J109" i="1"/>
  <c r="L129" i="1"/>
  <c r="K129" i="1"/>
  <c r="J129" i="1"/>
  <c r="L149" i="1"/>
  <c r="K149" i="1"/>
  <c r="J149" i="1"/>
  <c r="L169" i="1"/>
  <c r="K169" i="1"/>
  <c r="J169" i="1"/>
  <c r="L55" i="1"/>
  <c r="K55" i="1"/>
  <c r="J55" i="1"/>
  <c r="L67" i="1"/>
  <c r="K67" i="1"/>
  <c r="J67" i="1"/>
  <c r="L83" i="1"/>
  <c r="K83" i="1"/>
  <c r="J83" i="1"/>
  <c r="L99" i="1"/>
  <c r="K99" i="1"/>
  <c r="J99" i="1"/>
  <c r="L115" i="1"/>
  <c r="K115" i="1"/>
  <c r="J115" i="1"/>
  <c r="L131" i="1"/>
  <c r="K131" i="1"/>
  <c r="J131" i="1"/>
  <c r="L147" i="1"/>
  <c r="K147" i="1"/>
  <c r="J147" i="1"/>
  <c r="L155" i="1"/>
  <c r="K155" i="1"/>
  <c r="J155" i="1"/>
  <c r="L163" i="1"/>
  <c r="K163" i="1"/>
  <c r="J163" i="1"/>
  <c r="L167" i="1"/>
  <c r="K167" i="1"/>
  <c r="J167" i="1"/>
  <c r="K175" i="1"/>
  <c r="L175" i="1"/>
  <c r="J175" i="1"/>
  <c r="L179" i="1"/>
  <c r="K179" i="1"/>
  <c r="J179" i="1"/>
  <c r="J47" i="1"/>
  <c r="L47" i="1"/>
  <c r="K47" i="1"/>
  <c r="L57" i="1"/>
  <c r="K57" i="1"/>
  <c r="J57" i="1"/>
  <c r="L61" i="1"/>
  <c r="K61" i="1"/>
  <c r="J61" i="1"/>
  <c r="L73" i="1"/>
  <c r="K73" i="1"/>
  <c r="J73" i="1"/>
  <c r="L85" i="1"/>
  <c r="K85" i="1"/>
  <c r="J85" i="1"/>
  <c r="L93" i="1"/>
  <c r="K93" i="1"/>
  <c r="J93" i="1"/>
  <c r="L101" i="1"/>
  <c r="K101" i="1"/>
  <c r="J101" i="1"/>
  <c r="L113" i="1"/>
  <c r="K113" i="1"/>
  <c r="J113" i="1"/>
  <c r="L125" i="1"/>
  <c r="K125" i="1"/>
  <c r="J125" i="1"/>
  <c r="L137" i="1"/>
  <c r="K137" i="1"/>
  <c r="J137" i="1"/>
  <c r="L145" i="1"/>
  <c r="K145" i="1"/>
  <c r="J145" i="1"/>
  <c r="L153" i="1"/>
  <c r="K153" i="1"/>
  <c r="J153" i="1"/>
  <c r="L161" i="1"/>
  <c r="K161" i="1"/>
  <c r="J161" i="1"/>
  <c r="L165" i="1"/>
  <c r="K165" i="1"/>
  <c r="J165" i="1"/>
  <c r="L173" i="1"/>
  <c r="K173" i="1"/>
  <c r="J173" i="1"/>
  <c r="L177" i="1"/>
  <c r="K177" i="1"/>
  <c r="J177" i="1"/>
  <c r="L181" i="1"/>
  <c r="K181" i="1"/>
  <c r="J181" i="1"/>
  <c r="L51" i="1"/>
  <c r="K51" i="1"/>
  <c r="J51" i="1"/>
  <c r="L59" i="1"/>
  <c r="K59" i="1"/>
  <c r="J59" i="1"/>
  <c r="L63" i="1"/>
  <c r="K63" i="1"/>
  <c r="J63" i="1"/>
  <c r="L71" i="1"/>
  <c r="K71" i="1"/>
  <c r="J71" i="1"/>
  <c r="L75" i="1"/>
  <c r="K75" i="1"/>
  <c r="J75" i="1"/>
  <c r="L79" i="1"/>
  <c r="K79" i="1"/>
  <c r="J79" i="1"/>
  <c r="L87" i="1"/>
  <c r="K87" i="1"/>
  <c r="J87" i="1"/>
  <c r="L91" i="1"/>
  <c r="K91" i="1"/>
  <c r="J91" i="1"/>
  <c r="L95" i="1"/>
  <c r="K95" i="1"/>
  <c r="J95" i="1"/>
  <c r="L103" i="1"/>
  <c r="K103" i="1"/>
  <c r="J103" i="1"/>
  <c r="L107" i="1"/>
  <c r="K107" i="1"/>
  <c r="J107" i="1"/>
  <c r="L111" i="1"/>
  <c r="K111" i="1"/>
  <c r="J111" i="1"/>
  <c r="L119" i="1"/>
  <c r="K119" i="1"/>
  <c r="J119" i="1"/>
  <c r="L123" i="1"/>
  <c r="K123" i="1"/>
  <c r="J123" i="1"/>
  <c r="L127" i="1"/>
  <c r="K127" i="1"/>
  <c r="J127" i="1"/>
  <c r="L135" i="1"/>
  <c r="K135" i="1"/>
  <c r="J135" i="1"/>
  <c r="L139" i="1"/>
  <c r="K139" i="1"/>
  <c r="J139" i="1"/>
  <c r="L143" i="1"/>
  <c r="K143" i="1"/>
  <c r="J143" i="1"/>
  <c r="L151" i="1"/>
  <c r="K151" i="1"/>
  <c r="J151" i="1"/>
  <c r="K159" i="1"/>
  <c r="L159" i="1"/>
  <c r="J159" i="1"/>
  <c r="L171" i="1"/>
  <c r="K171" i="1"/>
  <c r="J171" i="1"/>
  <c r="L48" i="1"/>
  <c r="K48" i="1"/>
  <c r="J48" i="1"/>
  <c r="L52" i="1"/>
  <c r="K52" i="1"/>
  <c r="J52" i="1"/>
  <c r="L56" i="1"/>
  <c r="K56" i="1"/>
  <c r="J56" i="1"/>
  <c r="L60" i="1"/>
  <c r="K60" i="1"/>
  <c r="J60" i="1"/>
  <c r="L64" i="1"/>
  <c r="K64" i="1"/>
  <c r="J64" i="1"/>
  <c r="L68" i="1"/>
  <c r="K68" i="1"/>
  <c r="J68" i="1"/>
  <c r="L72" i="1"/>
  <c r="K72" i="1"/>
  <c r="J72" i="1"/>
  <c r="L76" i="1"/>
  <c r="K76" i="1"/>
  <c r="J76" i="1"/>
  <c r="L80" i="1"/>
  <c r="K80" i="1"/>
  <c r="J80" i="1"/>
  <c r="L84" i="1"/>
  <c r="K84" i="1"/>
  <c r="J84" i="1"/>
  <c r="L88" i="1"/>
  <c r="K88" i="1"/>
  <c r="J88" i="1"/>
  <c r="L92" i="1"/>
  <c r="K92" i="1"/>
  <c r="J92" i="1"/>
  <c r="L96" i="1"/>
  <c r="K96" i="1"/>
  <c r="J96" i="1"/>
  <c r="L100" i="1"/>
  <c r="K100" i="1"/>
  <c r="J100" i="1"/>
  <c r="L104" i="1"/>
  <c r="K104" i="1"/>
  <c r="J104" i="1"/>
  <c r="L108" i="1"/>
  <c r="K108" i="1"/>
  <c r="J108" i="1"/>
  <c r="L112" i="1"/>
  <c r="K112" i="1"/>
  <c r="J112" i="1"/>
  <c r="L116" i="1"/>
  <c r="K116" i="1"/>
  <c r="J116" i="1"/>
  <c r="L120" i="1"/>
  <c r="K120" i="1"/>
  <c r="J120" i="1"/>
  <c r="L124" i="1"/>
  <c r="K124" i="1"/>
  <c r="J124" i="1"/>
  <c r="L128" i="1"/>
  <c r="K128" i="1"/>
  <c r="J128" i="1"/>
  <c r="L132" i="1"/>
  <c r="K132" i="1"/>
  <c r="J132" i="1"/>
  <c r="L136" i="1"/>
  <c r="K136" i="1"/>
  <c r="J136" i="1"/>
  <c r="L140" i="1"/>
  <c r="K140" i="1"/>
  <c r="J140" i="1"/>
  <c r="L144" i="1"/>
  <c r="K144" i="1"/>
  <c r="J144" i="1"/>
  <c r="L148" i="1"/>
  <c r="K148" i="1"/>
  <c r="J148" i="1"/>
  <c r="L152" i="1"/>
  <c r="K152" i="1"/>
  <c r="J152" i="1"/>
  <c r="L156" i="1"/>
  <c r="K156" i="1"/>
  <c r="J156" i="1"/>
  <c r="L160" i="1"/>
  <c r="K160" i="1"/>
  <c r="J160" i="1"/>
  <c r="L164" i="1"/>
  <c r="K164" i="1"/>
  <c r="J164" i="1"/>
  <c r="L168" i="1"/>
  <c r="K168" i="1"/>
  <c r="J168" i="1"/>
  <c r="L172" i="1"/>
  <c r="K172" i="1"/>
  <c r="J172" i="1"/>
  <c r="L176" i="1"/>
  <c r="K176" i="1"/>
  <c r="J176" i="1"/>
  <c r="L180" i="1"/>
  <c r="K180" i="1"/>
  <c r="J180" i="1"/>
  <c r="F363" i="1"/>
  <c r="F185" i="1"/>
  <c r="F324" i="1"/>
  <c r="F322" i="1"/>
  <c r="F387" i="1"/>
  <c r="E260" i="1"/>
  <c r="E216" i="1"/>
  <c r="E274" i="1"/>
  <c r="E210" i="1"/>
  <c r="F260" i="1"/>
  <c r="F216" i="1"/>
  <c r="F274" i="1"/>
  <c r="F210" i="1"/>
  <c r="E363" i="1"/>
  <c r="E185" i="1"/>
  <c r="E324" i="1"/>
  <c r="E322" i="1"/>
  <c r="E387" i="1"/>
  <c r="F328" i="1"/>
  <c r="F320" i="1"/>
  <c r="F241" i="1"/>
  <c r="F189" i="1"/>
  <c r="F226" i="1"/>
  <c r="F221" i="1"/>
  <c r="F369" i="1"/>
  <c r="F366" i="1"/>
  <c r="F224" i="1"/>
  <c r="F236" i="1"/>
  <c r="F203" i="1"/>
  <c r="F196" i="1"/>
  <c r="E379" i="1"/>
  <c r="E420" i="1"/>
  <c r="E284" i="1"/>
  <c r="E280" i="1"/>
  <c r="E365" i="1"/>
  <c r="E184" i="1"/>
  <c r="E186" i="1"/>
  <c r="E231" i="1"/>
  <c r="E277" i="1"/>
  <c r="E316" i="1"/>
  <c r="E249" i="1"/>
  <c r="E251" i="1"/>
  <c r="E193" i="1"/>
  <c r="E194" i="1"/>
  <c r="E195" i="1"/>
  <c r="E199" i="1"/>
  <c r="E266" i="1"/>
  <c r="E230" i="1"/>
  <c r="E228" i="1"/>
  <c r="F379" i="1"/>
  <c r="F420" i="1"/>
  <c r="F284" i="1"/>
  <c r="F280" i="1"/>
  <c r="F365" i="1"/>
  <c r="F184" i="1"/>
  <c r="F186" i="1"/>
  <c r="F231" i="1"/>
  <c r="F277" i="1"/>
  <c r="F316" i="1"/>
  <c r="F249" i="1"/>
  <c r="F251" i="1"/>
  <c r="F193" i="1"/>
  <c r="F194" i="1"/>
  <c r="F195" i="1"/>
  <c r="F199" i="1"/>
  <c r="F266" i="1"/>
  <c r="F230" i="1"/>
  <c r="F228" i="1"/>
  <c r="E328" i="1"/>
  <c r="E320" i="1"/>
  <c r="E241" i="1"/>
  <c r="E189" i="1"/>
  <c r="E226" i="1"/>
  <c r="E221" i="1"/>
  <c r="E369" i="1"/>
  <c r="E366" i="1"/>
  <c r="E224" i="1"/>
  <c r="E236" i="1"/>
  <c r="E203" i="1"/>
  <c r="E196" i="1"/>
  <c r="B49" i="1"/>
  <c r="B53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J15" i="2"/>
  <c r="F62" i="1" s="1"/>
  <c r="F40" i="1"/>
  <c r="J115" i="2"/>
  <c r="F43" i="1"/>
  <c r="I22" i="2"/>
  <c r="E41" i="1"/>
  <c r="I60" i="2"/>
  <c r="E38" i="1"/>
  <c r="I64" i="2"/>
  <c r="E467" i="1" s="1"/>
  <c r="E39" i="1"/>
  <c r="I72" i="2"/>
  <c r="E273" i="1" s="1"/>
  <c r="E42" i="1"/>
  <c r="J22" i="2"/>
  <c r="F41" i="1"/>
  <c r="J60" i="2"/>
  <c r="F38" i="1"/>
  <c r="J64" i="2"/>
  <c r="F467" i="1" s="1"/>
  <c r="F39" i="1"/>
  <c r="J72" i="2"/>
  <c r="F273" i="1" s="1"/>
  <c r="F42" i="1"/>
  <c r="I15" i="2"/>
  <c r="E40" i="1"/>
  <c r="I115" i="2"/>
  <c r="E43" i="1"/>
  <c r="F36" i="1"/>
  <c r="E36" i="1"/>
  <c r="E33" i="1"/>
  <c r="F33" i="1"/>
  <c r="F37" i="1"/>
  <c r="E37" i="1"/>
  <c r="F32" i="1"/>
  <c r="E32" i="1"/>
  <c r="E34" i="1"/>
  <c r="F34" i="1"/>
  <c r="F30" i="1"/>
  <c r="E30" i="1"/>
  <c r="F31" i="1"/>
  <c r="E31" i="1"/>
  <c r="F35" i="1"/>
  <c r="E35" i="1"/>
  <c r="I10" i="2"/>
  <c r="E436" i="1" s="1"/>
  <c r="J9" i="2"/>
  <c r="J127" i="2"/>
  <c r="F288" i="1" s="1"/>
  <c r="I36" i="2"/>
  <c r="E244" i="1" s="1"/>
  <c r="J36" i="2"/>
  <c r="F244" i="1" s="1"/>
  <c r="J92" i="2"/>
  <c r="F119" i="1" s="1"/>
  <c r="I92" i="2"/>
  <c r="E352" i="1" s="1"/>
  <c r="I127" i="2"/>
  <c r="E288" i="1" s="1"/>
  <c r="E47" i="1"/>
  <c r="F47" i="1"/>
  <c r="B47" i="1"/>
  <c r="F50" i="1"/>
  <c r="E50" i="1"/>
  <c r="F58" i="1"/>
  <c r="E58" i="1"/>
  <c r="F66" i="1"/>
  <c r="E66" i="1"/>
  <c r="F74" i="1"/>
  <c r="E74" i="1"/>
  <c r="E86" i="1"/>
  <c r="E90" i="1"/>
  <c r="F98" i="1"/>
  <c r="E98" i="1"/>
  <c r="F106" i="1"/>
  <c r="E106" i="1"/>
  <c r="F118" i="1"/>
  <c r="E118" i="1"/>
  <c r="F126" i="1"/>
  <c r="E126" i="1"/>
  <c r="F134" i="1"/>
  <c r="E134" i="1"/>
  <c r="F142" i="1"/>
  <c r="E142" i="1"/>
  <c r="F150" i="1"/>
  <c r="E150" i="1"/>
  <c r="F158" i="1"/>
  <c r="E158" i="1"/>
  <c r="F166" i="1"/>
  <c r="E166" i="1"/>
  <c r="F170" i="1"/>
  <c r="E170" i="1"/>
  <c r="F178" i="1"/>
  <c r="E178" i="1"/>
  <c r="E55" i="1"/>
  <c r="F55" i="1"/>
  <c r="F59" i="1"/>
  <c r="E59" i="1"/>
  <c r="F67" i="1"/>
  <c r="E67" i="1"/>
  <c r="E79" i="1"/>
  <c r="F79" i="1"/>
  <c r="E87" i="1"/>
  <c r="F87" i="1"/>
  <c r="E95" i="1"/>
  <c r="F95" i="1"/>
  <c r="F107" i="1"/>
  <c r="E107" i="1"/>
  <c r="E119" i="1"/>
  <c r="F123" i="1"/>
  <c r="E123" i="1"/>
  <c r="E135" i="1"/>
  <c r="F135" i="1"/>
  <c r="F143" i="1"/>
  <c r="E143" i="1"/>
  <c r="E151" i="1"/>
  <c r="F151" i="1"/>
  <c r="F159" i="1"/>
  <c r="E159" i="1"/>
  <c r="E175" i="1"/>
  <c r="F175" i="1"/>
  <c r="E48" i="1"/>
  <c r="F48" i="1"/>
  <c r="F52" i="1"/>
  <c r="E52" i="1"/>
  <c r="E56" i="1"/>
  <c r="F56" i="1"/>
  <c r="F60" i="1"/>
  <c r="E60" i="1"/>
  <c r="E64" i="1"/>
  <c r="F64" i="1"/>
  <c r="F68" i="1"/>
  <c r="E68" i="1"/>
  <c r="E72" i="1"/>
  <c r="F72" i="1"/>
  <c r="F76" i="1"/>
  <c r="E76" i="1"/>
  <c r="E80" i="1"/>
  <c r="F80" i="1"/>
  <c r="F84" i="1"/>
  <c r="E84" i="1"/>
  <c r="E88" i="1"/>
  <c r="F88" i="1"/>
  <c r="F92" i="1"/>
  <c r="E92" i="1"/>
  <c r="E96" i="1"/>
  <c r="F96" i="1"/>
  <c r="F100" i="1"/>
  <c r="E100" i="1"/>
  <c r="E104" i="1"/>
  <c r="F104" i="1"/>
  <c r="F108" i="1"/>
  <c r="E108" i="1"/>
  <c r="E112" i="1"/>
  <c r="F112" i="1"/>
  <c r="F124" i="1"/>
  <c r="E124" i="1"/>
  <c r="E128" i="1"/>
  <c r="F128" i="1"/>
  <c r="F132" i="1"/>
  <c r="E132" i="1"/>
  <c r="F136" i="1"/>
  <c r="E136" i="1"/>
  <c r="F140" i="1"/>
  <c r="E140" i="1"/>
  <c r="E144" i="1"/>
  <c r="F144" i="1"/>
  <c r="F148" i="1"/>
  <c r="E148" i="1"/>
  <c r="F152" i="1"/>
  <c r="E152" i="1"/>
  <c r="F156" i="1"/>
  <c r="E160" i="1"/>
  <c r="F160" i="1"/>
  <c r="F164" i="1"/>
  <c r="E164" i="1"/>
  <c r="F168" i="1"/>
  <c r="E168" i="1"/>
  <c r="E176" i="1"/>
  <c r="F176" i="1"/>
  <c r="F180" i="1"/>
  <c r="E180" i="1"/>
  <c r="F54" i="1"/>
  <c r="E54" i="1"/>
  <c r="E62" i="1"/>
  <c r="F70" i="1"/>
  <c r="E70" i="1"/>
  <c r="F78" i="1"/>
  <c r="E78" i="1"/>
  <c r="F82" i="1"/>
  <c r="E82" i="1"/>
  <c r="F94" i="1"/>
  <c r="E94" i="1"/>
  <c r="F102" i="1"/>
  <c r="E102" i="1"/>
  <c r="F114" i="1"/>
  <c r="E114" i="1"/>
  <c r="F122" i="1"/>
  <c r="E122" i="1"/>
  <c r="F138" i="1"/>
  <c r="E138" i="1"/>
  <c r="F146" i="1"/>
  <c r="E146" i="1"/>
  <c r="F154" i="1"/>
  <c r="E154" i="1"/>
  <c r="F162" i="1"/>
  <c r="E162" i="1"/>
  <c r="F174" i="1"/>
  <c r="E174" i="1"/>
  <c r="F182" i="1"/>
  <c r="E182" i="1"/>
  <c r="F51" i="1"/>
  <c r="E51" i="1"/>
  <c r="E63" i="1"/>
  <c r="F63" i="1"/>
  <c r="F75" i="1"/>
  <c r="E75" i="1"/>
  <c r="F91" i="1"/>
  <c r="E91" i="1"/>
  <c r="F99" i="1"/>
  <c r="E99" i="1"/>
  <c r="E103" i="1"/>
  <c r="F103" i="1"/>
  <c r="E111" i="1"/>
  <c r="F111" i="1"/>
  <c r="F115" i="1"/>
  <c r="E115" i="1"/>
  <c r="F139" i="1"/>
  <c r="E139" i="1"/>
  <c r="F147" i="1"/>
  <c r="E147" i="1"/>
  <c r="F155" i="1"/>
  <c r="E155" i="1"/>
  <c r="F163" i="1"/>
  <c r="E163" i="1"/>
  <c r="F171" i="1"/>
  <c r="E171" i="1"/>
  <c r="F179" i="1"/>
  <c r="E179" i="1"/>
  <c r="E49" i="1"/>
  <c r="F53" i="1"/>
  <c r="E53" i="1"/>
  <c r="F57" i="1"/>
  <c r="E57" i="1"/>
  <c r="F61" i="1"/>
  <c r="E61" i="1"/>
  <c r="F65" i="1"/>
  <c r="E65" i="1"/>
  <c r="F69" i="1"/>
  <c r="E69" i="1"/>
  <c r="F73" i="1"/>
  <c r="E73" i="1"/>
  <c r="F77" i="1"/>
  <c r="E77" i="1"/>
  <c r="F81" i="1"/>
  <c r="E81" i="1"/>
  <c r="F85" i="1"/>
  <c r="E85" i="1"/>
  <c r="F93" i="1"/>
  <c r="E93" i="1"/>
  <c r="F97" i="1"/>
  <c r="E97" i="1"/>
  <c r="F101" i="1"/>
  <c r="E101" i="1"/>
  <c r="F105" i="1"/>
  <c r="E105" i="1"/>
  <c r="F109" i="1"/>
  <c r="E109" i="1"/>
  <c r="F113" i="1"/>
  <c r="E113" i="1"/>
  <c r="F117" i="1"/>
  <c r="E117" i="1"/>
  <c r="F125" i="1"/>
  <c r="E125" i="1"/>
  <c r="F129" i="1"/>
  <c r="E129" i="1"/>
  <c r="F133" i="1"/>
  <c r="E133" i="1"/>
  <c r="F137" i="1"/>
  <c r="E137" i="1"/>
  <c r="F141" i="1"/>
  <c r="E141" i="1"/>
  <c r="F145" i="1"/>
  <c r="E145" i="1"/>
  <c r="F149" i="1"/>
  <c r="E149" i="1"/>
  <c r="E153" i="1"/>
  <c r="F157" i="1"/>
  <c r="E157" i="1"/>
  <c r="F161" i="1"/>
  <c r="E161" i="1"/>
  <c r="F165" i="1"/>
  <c r="E165" i="1"/>
  <c r="F169" i="1"/>
  <c r="E169" i="1"/>
  <c r="F177" i="1"/>
  <c r="E177" i="1"/>
  <c r="F181" i="1"/>
  <c r="E181" i="1"/>
  <c r="J133" i="2"/>
  <c r="F283" i="1" s="1"/>
  <c r="J142" i="2"/>
  <c r="F418" i="1" s="1"/>
  <c r="J141" i="2"/>
  <c r="I142" i="2"/>
  <c r="E418" i="1" s="1"/>
  <c r="I133" i="2"/>
  <c r="E283" i="1" s="1"/>
  <c r="I141" i="2"/>
  <c r="J91" i="2"/>
  <c r="J107" i="2"/>
  <c r="I86" i="2"/>
  <c r="E89" i="1" s="1"/>
  <c r="J86" i="2"/>
  <c r="F233" i="1" s="1"/>
  <c r="I91" i="2"/>
  <c r="I107" i="2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H50" i="1"/>
  <c r="I50" i="1"/>
  <c r="H54" i="1"/>
  <c r="I54" i="1"/>
  <c r="H58" i="1"/>
  <c r="I58" i="1"/>
  <c r="H62" i="1"/>
  <c r="I62" i="1"/>
  <c r="H66" i="1"/>
  <c r="I66" i="1"/>
  <c r="H70" i="1"/>
  <c r="I70" i="1"/>
  <c r="I74" i="1"/>
  <c r="H74" i="1"/>
  <c r="I78" i="1"/>
  <c r="H78" i="1"/>
  <c r="I82" i="1"/>
  <c r="H82" i="1"/>
  <c r="I86" i="1"/>
  <c r="H86" i="1"/>
  <c r="I90" i="1"/>
  <c r="H90" i="1"/>
  <c r="I94" i="1"/>
  <c r="H94" i="1"/>
  <c r="I98" i="1"/>
  <c r="H98" i="1"/>
  <c r="I102" i="1"/>
  <c r="H102" i="1"/>
  <c r="I106" i="1"/>
  <c r="H106" i="1"/>
  <c r="I110" i="1"/>
  <c r="H110" i="1"/>
  <c r="I114" i="1"/>
  <c r="H114" i="1"/>
  <c r="I118" i="1"/>
  <c r="H118" i="1"/>
  <c r="I122" i="1"/>
  <c r="H122" i="1"/>
  <c r="I126" i="1"/>
  <c r="H126" i="1"/>
  <c r="I130" i="1"/>
  <c r="H130" i="1"/>
  <c r="I134" i="1"/>
  <c r="H134" i="1"/>
  <c r="I138" i="1"/>
  <c r="H138" i="1"/>
  <c r="I142" i="1"/>
  <c r="H142" i="1"/>
  <c r="I146" i="1"/>
  <c r="H146" i="1"/>
  <c r="I150" i="1"/>
  <c r="H150" i="1"/>
  <c r="I154" i="1"/>
  <c r="H154" i="1"/>
  <c r="I158" i="1"/>
  <c r="H158" i="1"/>
  <c r="I162" i="1"/>
  <c r="H162" i="1"/>
  <c r="I166" i="1"/>
  <c r="H166" i="1"/>
  <c r="I170" i="1"/>
  <c r="H170" i="1"/>
  <c r="I174" i="1"/>
  <c r="H174" i="1"/>
  <c r="I178" i="1"/>
  <c r="H178" i="1"/>
  <c r="I182" i="1"/>
  <c r="H182" i="1"/>
  <c r="I51" i="1"/>
  <c r="H51" i="1"/>
  <c r="I55" i="1"/>
  <c r="H55" i="1"/>
  <c r="I59" i="1"/>
  <c r="H59" i="1"/>
  <c r="I63" i="1"/>
  <c r="H63" i="1"/>
  <c r="I67" i="1"/>
  <c r="H67" i="1"/>
  <c r="I71" i="1"/>
  <c r="H71" i="1"/>
  <c r="H75" i="1"/>
  <c r="I75" i="1"/>
  <c r="H79" i="1"/>
  <c r="I79" i="1"/>
  <c r="H83" i="1"/>
  <c r="I83" i="1"/>
  <c r="H87" i="1"/>
  <c r="I87" i="1"/>
  <c r="H91" i="1"/>
  <c r="I91" i="1"/>
  <c r="H95" i="1"/>
  <c r="I95" i="1"/>
  <c r="H99" i="1"/>
  <c r="I99" i="1"/>
  <c r="H103" i="1"/>
  <c r="I103" i="1"/>
  <c r="H107" i="1"/>
  <c r="I107" i="1"/>
  <c r="H111" i="1"/>
  <c r="I111" i="1"/>
  <c r="H115" i="1"/>
  <c r="I115" i="1"/>
  <c r="H119" i="1"/>
  <c r="I119" i="1"/>
  <c r="H123" i="1"/>
  <c r="I123" i="1"/>
  <c r="H127" i="1"/>
  <c r="I127" i="1"/>
  <c r="H131" i="1"/>
  <c r="I131" i="1"/>
  <c r="H135" i="1"/>
  <c r="I135" i="1"/>
  <c r="H139" i="1"/>
  <c r="I139" i="1"/>
  <c r="H143" i="1"/>
  <c r="I143" i="1"/>
  <c r="H147" i="1"/>
  <c r="I147" i="1"/>
  <c r="H151" i="1"/>
  <c r="I151" i="1"/>
  <c r="H155" i="1"/>
  <c r="I155" i="1"/>
  <c r="H159" i="1"/>
  <c r="I159" i="1"/>
  <c r="H163" i="1"/>
  <c r="I163" i="1"/>
  <c r="H167" i="1"/>
  <c r="I167" i="1"/>
  <c r="H171" i="1"/>
  <c r="I171" i="1"/>
  <c r="H175" i="1"/>
  <c r="I175" i="1"/>
  <c r="H179" i="1"/>
  <c r="I179" i="1"/>
  <c r="I47" i="1"/>
  <c r="H47" i="1"/>
  <c r="H48" i="1"/>
  <c r="I48" i="1"/>
  <c r="H52" i="1"/>
  <c r="I52" i="1"/>
  <c r="H56" i="1"/>
  <c r="I56" i="1"/>
  <c r="H60" i="1"/>
  <c r="I60" i="1"/>
  <c r="H64" i="1"/>
  <c r="I64" i="1"/>
  <c r="H68" i="1"/>
  <c r="I68" i="1"/>
  <c r="H72" i="1"/>
  <c r="I72" i="1"/>
  <c r="I76" i="1"/>
  <c r="H76" i="1"/>
  <c r="H80" i="1"/>
  <c r="I80" i="1"/>
  <c r="I84" i="1"/>
  <c r="H84" i="1"/>
  <c r="H88" i="1"/>
  <c r="I88" i="1"/>
  <c r="I92" i="1"/>
  <c r="H92" i="1"/>
  <c r="H96" i="1"/>
  <c r="I96" i="1"/>
  <c r="I100" i="1"/>
  <c r="H100" i="1"/>
  <c r="H104" i="1"/>
  <c r="I104" i="1"/>
  <c r="I108" i="1"/>
  <c r="H108" i="1"/>
  <c r="H112" i="1"/>
  <c r="I112" i="1"/>
  <c r="I116" i="1"/>
  <c r="H116" i="1"/>
  <c r="H120" i="1"/>
  <c r="I120" i="1"/>
  <c r="I124" i="1"/>
  <c r="H124" i="1"/>
  <c r="H128" i="1"/>
  <c r="I128" i="1"/>
  <c r="I132" i="1"/>
  <c r="H132" i="1"/>
  <c r="H136" i="1"/>
  <c r="I136" i="1"/>
  <c r="I140" i="1"/>
  <c r="H140" i="1"/>
  <c r="H144" i="1"/>
  <c r="I144" i="1"/>
  <c r="I148" i="1"/>
  <c r="H148" i="1"/>
  <c r="H152" i="1"/>
  <c r="I152" i="1"/>
  <c r="I156" i="1"/>
  <c r="H156" i="1"/>
  <c r="H160" i="1"/>
  <c r="I160" i="1"/>
  <c r="I164" i="1"/>
  <c r="H164" i="1"/>
  <c r="H168" i="1"/>
  <c r="I168" i="1"/>
  <c r="I172" i="1"/>
  <c r="H172" i="1"/>
  <c r="H176" i="1"/>
  <c r="I176" i="1"/>
  <c r="I180" i="1"/>
  <c r="H180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I49" i="1"/>
  <c r="H49" i="1"/>
  <c r="I53" i="1"/>
  <c r="H53" i="1"/>
  <c r="I57" i="1"/>
  <c r="H57" i="1"/>
  <c r="I61" i="1"/>
  <c r="H61" i="1"/>
  <c r="I65" i="1"/>
  <c r="H65" i="1"/>
  <c r="I69" i="1"/>
  <c r="H69" i="1"/>
  <c r="H73" i="1"/>
  <c r="I73" i="1"/>
  <c r="H77" i="1"/>
  <c r="I77" i="1"/>
  <c r="H81" i="1"/>
  <c r="I81" i="1"/>
  <c r="H85" i="1"/>
  <c r="I85" i="1"/>
  <c r="H89" i="1"/>
  <c r="I89" i="1"/>
  <c r="H93" i="1"/>
  <c r="I93" i="1"/>
  <c r="H97" i="1"/>
  <c r="I97" i="1"/>
  <c r="H101" i="1"/>
  <c r="I101" i="1"/>
  <c r="H105" i="1"/>
  <c r="I105" i="1"/>
  <c r="H109" i="1"/>
  <c r="I109" i="1"/>
  <c r="H113" i="1"/>
  <c r="I113" i="1"/>
  <c r="H117" i="1"/>
  <c r="I117" i="1"/>
  <c r="H121" i="1"/>
  <c r="I121" i="1"/>
  <c r="H125" i="1"/>
  <c r="I125" i="1"/>
  <c r="H129" i="1"/>
  <c r="I129" i="1"/>
  <c r="H133" i="1"/>
  <c r="I133" i="1"/>
  <c r="H137" i="1"/>
  <c r="I137" i="1"/>
  <c r="H141" i="1"/>
  <c r="I141" i="1"/>
  <c r="H145" i="1"/>
  <c r="I145" i="1"/>
  <c r="H149" i="1"/>
  <c r="I149" i="1"/>
  <c r="H153" i="1"/>
  <c r="I153" i="1"/>
  <c r="H157" i="1"/>
  <c r="I157" i="1"/>
  <c r="H161" i="1"/>
  <c r="I161" i="1"/>
  <c r="H165" i="1"/>
  <c r="I165" i="1"/>
  <c r="H169" i="1"/>
  <c r="I169" i="1"/>
  <c r="H173" i="1"/>
  <c r="I173" i="1"/>
  <c r="H177" i="1"/>
  <c r="I177" i="1"/>
  <c r="H181" i="1"/>
  <c r="I181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I5" i="2"/>
  <c r="J5" i="2"/>
  <c r="J29" i="1"/>
  <c r="K29" i="1"/>
  <c r="L29" i="1"/>
  <c r="J24" i="1"/>
  <c r="K25" i="1"/>
  <c r="K27" i="1" s="1"/>
  <c r="I25" i="1"/>
  <c r="I27" i="1" s="1"/>
  <c r="K24" i="1"/>
  <c r="L25" i="1"/>
  <c r="L27" i="1" s="1"/>
  <c r="L24" i="1"/>
  <c r="J25" i="1"/>
  <c r="J27" i="1" s="1"/>
  <c r="F351" i="1" l="1"/>
  <c r="F353" i="1"/>
  <c r="E351" i="1"/>
  <c r="E353" i="1"/>
  <c r="F172" i="1"/>
  <c r="F347" i="1"/>
  <c r="E172" i="1"/>
  <c r="E347" i="1"/>
  <c r="F90" i="1"/>
  <c r="E318" i="1"/>
  <c r="E357" i="1"/>
  <c r="F459" i="1"/>
  <c r="F355" i="1"/>
  <c r="E459" i="1"/>
  <c r="E355" i="1"/>
  <c r="F318" i="1"/>
  <c r="F357" i="1"/>
  <c r="J31" i="1"/>
  <c r="K32" i="1"/>
  <c r="L33" i="1"/>
  <c r="J35" i="1"/>
  <c r="K36" i="1"/>
  <c r="L37" i="1"/>
  <c r="J39" i="1"/>
  <c r="K40" i="1"/>
  <c r="L41" i="1"/>
  <c r="J43" i="1"/>
  <c r="L30" i="1"/>
  <c r="I33" i="1"/>
  <c r="I37" i="1"/>
  <c r="I41" i="1"/>
  <c r="H32" i="1"/>
  <c r="H36" i="1"/>
  <c r="H40" i="1"/>
  <c r="H30" i="1"/>
  <c r="G33" i="1"/>
  <c r="G37" i="1"/>
  <c r="G41" i="1"/>
  <c r="K31" i="1"/>
  <c r="L32" i="1"/>
  <c r="J34" i="1"/>
  <c r="K35" i="1"/>
  <c r="L36" i="1"/>
  <c r="J38" i="1"/>
  <c r="K39" i="1"/>
  <c r="L40" i="1"/>
  <c r="J42" i="1"/>
  <c r="K43" i="1"/>
  <c r="J30" i="1"/>
  <c r="I34" i="1"/>
  <c r="I38" i="1"/>
  <c r="I42" i="1"/>
  <c r="H33" i="1"/>
  <c r="H37" i="1"/>
  <c r="H41" i="1"/>
  <c r="I30" i="1"/>
  <c r="G34" i="1"/>
  <c r="G38" i="1"/>
  <c r="G42" i="1"/>
  <c r="L31" i="1"/>
  <c r="J33" i="1"/>
  <c r="K34" i="1"/>
  <c r="L35" i="1"/>
  <c r="J37" i="1"/>
  <c r="K38" i="1"/>
  <c r="L39" i="1"/>
  <c r="J41" i="1"/>
  <c r="K42" i="1"/>
  <c r="L43" i="1"/>
  <c r="I31" i="1"/>
  <c r="I35" i="1"/>
  <c r="I39" i="1"/>
  <c r="I43" i="1"/>
  <c r="H34" i="1"/>
  <c r="H38" i="1"/>
  <c r="H42" i="1"/>
  <c r="G31" i="1"/>
  <c r="G35" i="1"/>
  <c r="G39" i="1"/>
  <c r="G43" i="1"/>
  <c r="J32" i="1"/>
  <c r="K37" i="1"/>
  <c r="L42" i="1"/>
  <c r="I40" i="1"/>
  <c r="H43" i="1"/>
  <c r="G30" i="1"/>
  <c r="K33" i="1"/>
  <c r="L38" i="1"/>
  <c r="K30" i="1"/>
  <c r="H31" i="1"/>
  <c r="G32" i="1"/>
  <c r="L34" i="1"/>
  <c r="J40" i="1"/>
  <c r="I32" i="1"/>
  <c r="H35" i="1"/>
  <c r="G36" i="1"/>
  <c r="J36" i="1"/>
  <c r="G40" i="1"/>
  <c r="K41" i="1"/>
  <c r="I36" i="1"/>
  <c r="H39" i="1"/>
  <c r="F173" i="1"/>
  <c r="F89" i="1"/>
  <c r="F223" i="1"/>
  <c r="F401" i="1"/>
  <c r="E173" i="1"/>
  <c r="F454" i="1"/>
  <c r="F297" i="1"/>
  <c r="F49" i="1"/>
  <c r="F442" i="1"/>
  <c r="E197" i="1"/>
  <c r="E212" i="1"/>
  <c r="F197" i="1"/>
  <c r="F212" i="1"/>
  <c r="E71" i="1"/>
  <c r="E247" i="1"/>
  <c r="F71" i="1"/>
  <c r="F247" i="1"/>
  <c r="E223" i="1"/>
  <c r="E401" i="1"/>
  <c r="F296" i="1"/>
  <c r="F237" i="1"/>
  <c r="F352" i="1"/>
  <c r="E83" i="1"/>
  <c r="E337" i="1"/>
  <c r="F83" i="1"/>
  <c r="F337" i="1"/>
  <c r="E454" i="1"/>
  <c r="E297" i="1"/>
  <c r="E296" i="1"/>
  <c r="E237" i="1"/>
  <c r="E156" i="1"/>
  <c r="E116" i="1"/>
  <c r="F116" i="1"/>
  <c r="E256" i="1"/>
  <c r="E233" i="1"/>
  <c r="E121" i="1"/>
  <c r="F86" i="1"/>
  <c r="F121" i="1"/>
  <c r="F265" i="1"/>
  <c r="F281" i="1"/>
  <c r="E130" i="1"/>
  <c r="E446" i="1"/>
  <c r="E444" i="1"/>
  <c r="F446" i="1"/>
  <c r="F444" i="1"/>
  <c r="F130" i="1"/>
  <c r="E281" i="1"/>
  <c r="E265" i="1"/>
  <c r="F120" i="1"/>
  <c r="E127" i="1"/>
  <c r="F131" i="1"/>
  <c r="F153" i="1"/>
  <c r="F256" i="1"/>
  <c r="F110" i="1"/>
  <c r="F218" i="1"/>
  <c r="F127" i="1"/>
  <c r="E120" i="1"/>
  <c r="E167" i="1"/>
  <c r="E201" i="1"/>
  <c r="F167" i="1"/>
  <c r="F201" i="1"/>
  <c r="E110" i="1"/>
  <c r="E218" i="1"/>
  <c r="E131" i="1"/>
  <c r="M116" i="1"/>
  <c r="M98" i="1"/>
  <c r="M86" i="1"/>
  <c r="M66" i="1"/>
  <c r="M52" i="1"/>
  <c r="M129" i="1"/>
  <c r="M118" i="1"/>
  <c r="M68" i="1"/>
  <c r="M149" i="1"/>
  <c r="M173" i="1"/>
  <c r="M157" i="1"/>
  <c r="M140" i="1"/>
  <c r="M104" i="1"/>
  <c r="M72" i="1"/>
  <c r="M160" i="1"/>
  <c r="M110" i="1"/>
  <c r="M177" i="1"/>
  <c r="M161" i="1"/>
  <c r="M144" i="1"/>
  <c r="M128" i="1"/>
  <c r="M96" i="1"/>
  <c r="M64" i="1"/>
  <c r="M171" i="1"/>
  <c r="M138" i="1"/>
  <c r="M91" i="1"/>
  <c r="M87" i="1"/>
  <c r="M83" i="1"/>
  <c r="M79" i="1"/>
  <c r="M75" i="1"/>
  <c r="M71" i="1"/>
  <c r="M67" i="1"/>
  <c r="M63" i="1"/>
  <c r="M170" i="1"/>
  <c r="M158" i="1"/>
  <c r="M125" i="1"/>
  <c r="M93" i="1"/>
  <c r="M73" i="1"/>
  <c r="M61" i="1"/>
  <c r="M122" i="1"/>
  <c r="M90" i="1"/>
  <c r="M78" i="1"/>
  <c r="M58" i="1"/>
  <c r="M164" i="1"/>
  <c r="M135" i="1"/>
  <c r="M84" i="1"/>
  <c r="M47" i="1"/>
  <c r="M102" i="1"/>
  <c r="M70" i="1"/>
  <c r="M166" i="1"/>
  <c r="M121" i="1"/>
  <c r="M89" i="1"/>
  <c r="M108" i="1"/>
  <c r="M54" i="1"/>
  <c r="M159" i="1"/>
  <c r="M119" i="1"/>
  <c r="M111" i="1"/>
  <c r="M95" i="1"/>
  <c r="M163" i="1"/>
  <c r="M146" i="1"/>
  <c r="M130" i="1"/>
  <c r="M114" i="1"/>
  <c r="M82" i="1"/>
  <c r="M172" i="1"/>
  <c r="M178" i="1"/>
  <c r="M109" i="1"/>
  <c r="M77" i="1"/>
  <c r="M49" i="1"/>
  <c r="M100" i="1"/>
  <c r="M165" i="1"/>
  <c r="M148" i="1"/>
  <c r="M120" i="1"/>
  <c r="M88" i="1"/>
  <c r="M56" i="1"/>
  <c r="M145" i="1"/>
  <c r="M175" i="1"/>
  <c r="M142" i="1"/>
  <c r="M123" i="1"/>
  <c r="M115" i="1"/>
  <c r="M107" i="1"/>
  <c r="M103" i="1"/>
  <c r="M99" i="1"/>
  <c r="M179" i="1"/>
  <c r="M151" i="1"/>
  <c r="M150" i="1"/>
  <c r="M168" i="1"/>
  <c r="M152" i="1"/>
  <c r="M147" i="1"/>
  <c r="M143" i="1"/>
  <c r="M139" i="1"/>
  <c r="M131" i="1"/>
  <c r="M127" i="1"/>
  <c r="M137" i="1"/>
  <c r="M167" i="1"/>
  <c r="M155" i="1"/>
  <c r="M134" i="1"/>
  <c r="M126" i="1"/>
  <c r="M106" i="1"/>
  <c r="M94" i="1"/>
  <c r="M74" i="1"/>
  <c r="M62" i="1"/>
  <c r="M50" i="1"/>
  <c r="M180" i="1"/>
  <c r="M176" i="1"/>
  <c r="M156" i="1"/>
  <c r="M59" i="1"/>
  <c r="M55" i="1"/>
  <c r="M51" i="1"/>
  <c r="M124" i="1"/>
  <c r="M60" i="1"/>
  <c r="M182" i="1"/>
  <c r="M154" i="1"/>
  <c r="M133" i="1"/>
  <c r="M113" i="1"/>
  <c r="M101" i="1"/>
  <c r="M81" i="1"/>
  <c r="M69" i="1"/>
  <c r="M53" i="1"/>
  <c r="M181" i="1"/>
  <c r="M169" i="1"/>
  <c r="M153" i="1"/>
  <c r="M136" i="1"/>
  <c r="M132" i="1"/>
  <c r="M112" i="1"/>
  <c r="M80" i="1"/>
  <c r="M76" i="1"/>
  <c r="M48" i="1"/>
  <c r="M105" i="1"/>
  <c r="M92" i="1"/>
  <c r="M174" i="1"/>
  <c r="M162" i="1"/>
  <c r="M141" i="1"/>
  <c r="M117" i="1"/>
  <c r="M97" i="1"/>
  <c r="M85" i="1"/>
  <c r="M65" i="1"/>
  <c r="M57" i="1"/>
  <c r="M24" i="1"/>
  <c r="M44" i="1" s="1"/>
  <c r="G24" i="1"/>
  <c r="G26" i="1" s="1"/>
  <c r="G44" i="1"/>
  <c r="H24" i="1"/>
  <c r="H26" i="1" s="1"/>
  <c r="H44" i="1"/>
  <c r="I24" i="1"/>
  <c r="I26" i="1" s="1"/>
  <c r="E44" i="1"/>
  <c r="E24" i="1"/>
  <c r="F44" i="1"/>
  <c r="F24" i="1"/>
  <c r="K26" i="1"/>
  <c r="L26" i="1"/>
  <c r="J26" i="1"/>
  <c r="K44" i="1" l="1"/>
  <c r="L44" i="1"/>
  <c r="J44" i="1"/>
  <c r="M38" i="1"/>
  <c r="M40" i="1"/>
  <c r="M42" i="1"/>
  <c r="M43" i="1"/>
  <c r="M39" i="1"/>
  <c r="M41" i="1"/>
  <c r="M36" i="1"/>
  <c r="M34" i="1"/>
  <c r="M32" i="1"/>
  <c r="M31" i="1"/>
  <c r="M37" i="1"/>
  <c r="M30" i="1"/>
  <c r="M35" i="1"/>
  <c r="M33" i="1"/>
</calcChain>
</file>

<file path=xl/sharedStrings.xml><?xml version="1.0" encoding="utf-8"?>
<sst xmlns="http://schemas.openxmlformats.org/spreadsheetml/2006/main" count="5220" uniqueCount="1132">
  <si>
    <t>Actual</t>
  </si>
  <si>
    <t>Stat</t>
  </si>
  <si>
    <t>Consensus</t>
  </si>
  <si>
    <t>Accuracy</t>
  </si>
  <si>
    <t>Volume</t>
  </si>
  <si>
    <t>Value</t>
  </si>
  <si>
    <t>Therapy</t>
  </si>
  <si>
    <t>Date</t>
  </si>
  <si>
    <t>Forecast</t>
  </si>
  <si>
    <t>NRV</t>
  </si>
  <si>
    <t>Remark</t>
  </si>
  <si>
    <t>SKU</t>
  </si>
  <si>
    <t>YTD</t>
  </si>
  <si>
    <t>YoY % Growth</t>
  </si>
  <si>
    <t>BOY</t>
  </si>
  <si>
    <t>Next 3 Months Forecast</t>
  </si>
  <si>
    <t>3 Mths Avg</t>
  </si>
  <si>
    <t>Last Month Accuracy</t>
  </si>
  <si>
    <t xml:space="preserve">Forecast Months :- </t>
  </si>
  <si>
    <t>ABC Class</t>
  </si>
  <si>
    <t>A</t>
  </si>
  <si>
    <t>B</t>
  </si>
  <si>
    <t>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</si>
  <si>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</si>
  <si>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</si>
  <si>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</si>
  <si>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</si>
  <si>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</si>
  <si>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</si>
  <si>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</si>
  <si>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</si>
  <si>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</si>
  <si>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</si>
  <si>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</si>
  <si>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</si>
  <si>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LY YoY% Growth</t>
  </si>
  <si>
    <t>MOI</t>
  </si>
  <si>
    <t>Portfolio</t>
  </si>
  <si>
    <t>Description</t>
  </si>
  <si>
    <t>2019-Jan</t>
  </si>
  <si>
    <t>2019-Feb</t>
  </si>
  <si>
    <t>2019-Mar</t>
  </si>
  <si>
    <t>2019-Apr</t>
  </si>
  <si>
    <t>2019-May</t>
  </si>
  <si>
    <t>2019-Jun</t>
  </si>
  <si>
    <t>2019-Jul</t>
  </si>
  <si>
    <t>2019-Aug</t>
  </si>
  <si>
    <t>2019-Sep</t>
  </si>
  <si>
    <t>2019-Oct</t>
  </si>
  <si>
    <t>2019-Nov</t>
  </si>
  <si>
    <t>2019-Dec</t>
  </si>
  <si>
    <t>2020-Jan</t>
  </si>
  <si>
    <t>2020-Feb</t>
  </si>
  <si>
    <t>2020-Mar</t>
  </si>
  <si>
    <t>2020-Apr</t>
  </si>
  <si>
    <t>2020-May</t>
  </si>
  <si>
    <t>2020-Jun</t>
  </si>
  <si>
    <t>2020-Jul</t>
  </si>
  <si>
    <t>2020-Aug</t>
  </si>
  <si>
    <t>2020-Sep</t>
  </si>
  <si>
    <t>2020-Oct</t>
  </si>
  <si>
    <t>2020-Nov</t>
  </si>
  <si>
    <t>2020-Dec</t>
  </si>
  <si>
    <t>2021-Jan</t>
  </si>
  <si>
    <t>2021-Feb</t>
  </si>
  <si>
    <t>2021-Mar</t>
  </si>
  <si>
    <t>2021-Apr</t>
  </si>
  <si>
    <t>2021-May</t>
  </si>
  <si>
    <t>2021-Jun</t>
  </si>
  <si>
    <t>2021-Jul</t>
  </si>
  <si>
    <t>2021-Aug</t>
  </si>
  <si>
    <t>2021-Sep</t>
  </si>
  <si>
    <t>2021-Oct</t>
  </si>
  <si>
    <t>2021-Nov</t>
  </si>
  <si>
    <t>2021-Dec</t>
  </si>
  <si>
    <t>2022-Jan</t>
  </si>
  <si>
    <t>2022-Feb</t>
  </si>
  <si>
    <t>2022-Mar</t>
  </si>
  <si>
    <t>2022-Apr</t>
  </si>
  <si>
    <t>2022-May</t>
  </si>
  <si>
    <t>2022-Jun</t>
  </si>
  <si>
    <t>2022-Jul</t>
  </si>
  <si>
    <t>2022-Aug</t>
  </si>
  <si>
    <t>2022-Sep</t>
  </si>
  <si>
    <t>Last 3 Mths Avg</t>
  </si>
  <si>
    <t>Division:-</t>
  </si>
  <si>
    <t>LY Sales</t>
  </si>
  <si>
    <t>Total Products</t>
  </si>
  <si>
    <t>Total</t>
  </si>
  <si>
    <t>D</t>
  </si>
  <si>
    <t>Item Details:-</t>
  </si>
  <si>
    <t>Abs Dev</t>
  </si>
  <si>
    <t>SKU Filter</t>
  </si>
  <si>
    <t>Opn Stock</t>
  </si>
  <si>
    <t>Legend</t>
  </si>
  <si>
    <t>&gt;6 Months of Stock</t>
  </si>
  <si>
    <t>&gt;3 Months of Stock</t>
  </si>
  <si>
    <t>&lt;2.5 Months of Stock</t>
  </si>
  <si>
    <t>Accuracy Status</t>
  </si>
  <si>
    <t>&gt;=75%</t>
  </si>
  <si>
    <t>&gt;=50%</t>
  </si>
  <si>
    <t>&lt;50%</t>
  </si>
  <si>
    <t>ABC Status</t>
  </si>
  <si>
    <t>2022-Oct</t>
  </si>
  <si>
    <t>2022-Nov</t>
  </si>
  <si>
    <t>2022-Dec</t>
  </si>
  <si>
    <t>2023-Jan</t>
  </si>
  <si>
    <t>2023-Feb</t>
  </si>
  <si>
    <t>2023-Mar</t>
  </si>
  <si>
    <t>2023-Apr</t>
  </si>
  <si>
    <t>2023-May</t>
  </si>
  <si>
    <t>2023-Jun</t>
  </si>
  <si>
    <t>2023-Aug</t>
  </si>
  <si>
    <t>2023-Jul</t>
  </si>
  <si>
    <t>YTD (2021-2022) Sales</t>
  </si>
  <si>
    <t>2023-Sep</t>
  </si>
  <si>
    <t>Feb'21 is low due to COVID</t>
  </si>
  <si>
    <t>Prescription is around Sep-21 19k</t>
  </si>
  <si>
    <t>Shortage of stock in market, hence increase in forecast</t>
  </si>
  <si>
    <t>Sales will continue post tender expiry</t>
  </si>
  <si>
    <t>Shortage in market hence higher vol</t>
  </si>
  <si>
    <t>Tender will continue for 1 month additional</t>
  </si>
  <si>
    <t>Customer will continue to buy even after tender ends</t>
  </si>
  <si>
    <t>Prescriptions are increasing</t>
  </si>
  <si>
    <t>Wholeseller had sufficient stock hence primary sales were low for Sep-Nov'21</t>
  </si>
  <si>
    <t>Region</t>
  </si>
  <si>
    <t>Category-1</t>
  </si>
  <si>
    <t>Category-2</t>
  </si>
  <si>
    <t>SKU-1</t>
  </si>
  <si>
    <t>SKU-2</t>
  </si>
  <si>
    <t>SKU-3</t>
  </si>
  <si>
    <t>SKU-4</t>
  </si>
  <si>
    <t>SKU-5</t>
  </si>
  <si>
    <t>SKU-6</t>
  </si>
  <si>
    <t>SKU-7</t>
  </si>
  <si>
    <t>SKU-8</t>
  </si>
  <si>
    <t>SKU-9</t>
  </si>
  <si>
    <t>SKU-10</t>
  </si>
  <si>
    <t>SKU-11</t>
  </si>
  <si>
    <t>SKU-12</t>
  </si>
  <si>
    <t>SKU-13</t>
  </si>
  <si>
    <t>SKU-14</t>
  </si>
  <si>
    <t>SKU-15</t>
  </si>
  <si>
    <t>SKU-16</t>
  </si>
  <si>
    <t>SKU-17</t>
  </si>
  <si>
    <t>SKU-18</t>
  </si>
  <si>
    <t>SKU-19</t>
  </si>
  <si>
    <t>SKU-20</t>
  </si>
  <si>
    <t>SKU-21</t>
  </si>
  <si>
    <t>SKU-22</t>
  </si>
  <si>
    <t>SKU-23</t>
  </si>
  <si>
    <t>SKU-24</t>
  </si>
  <si>
    <t>SKU-25</t>
  </si>
  <si>
    <t>SKU-26</t>
  </si>
  <si>
    <t>SKU-27</t>
  </si>
  <si>
    <t>SKU-28</t>
  </si>
  <si>
    <t>SKU-29</t>
  </si>
  <si>
    <t>SKU-30</t>
  </si>
  <si>
    <t>SKU-31</t>
  </si>
  <si>
    <t>SKU-32</t>
  </si>
  <si>
    <t>SKU-33</t>
  </si>
  <si>
    <t>SKU-34</t>
  </si>
  <si>
    <t>SKU-35</t>
  </si>
  <si>
    <t>SKU-36</t>
  </si>
  <si>
    <t>SKU-37</t>
  </si>
  <si>
    <t>SKU-38</t>
  </si>
  <si>
    <t>SKU-39</t>
  </si>
  <si>
    <t>SKU-40</t>
  </si>
  <si>
    <t>SKU-41</t>
  </si>
  <si>
    <t>SKU-42</t>
  </si>
  <si>
    <t>SKU-43</t>
  </si>
  <si>
    <t>SKU-44</t>
  </si>
  <si>
    <t>SKU-45</t>
  </si>
  <si>
    <t>SKU-46</t>
  </si>
  <si>
    <t>SKU-47</t>
  </si>
  <si>
    <t>SKU-48</t>
  </si>
  <si>
    <t>SKU-49</t>
  </si>
  <si>
    <t>SKU-50</t>
  </si>
  <si>
    <t>SKU-51</t>
  </si>
  <si>
    <t>SKU-52</t>
  </si>
  <si>
    <t>SKU-53</t>
  </si>
  <si>
    <t>SKU-54</t>
  </si>
  <si>
    <t>SKU-55</t>
  </si>
  <si>
    <t>SKU-56</t>
  </si>
  <si>
    <t>SKU-57</t>
  </si>
  <si>
    <t>SKU-58</t>
  </si>
  <si>
    <t>SKU-59</t>
  </si>
  <si>
    <t>SKU-60</t>
  </si>
  <si>
    <t>SKU-61</t>
  </si>
  <si>
    <t>SKU-62</t>
  </si>
  <si>
    <t>SKU-63</t>
  </si>
  <si>
    <t>SKU-64</t>
  </si>
  <si>
    <t>SKU-65</t>
  </si>
  <si>
    <t>SKU-66</t>
  </si>
  <si>
    <t>SKU-67</t>
  </si>
  <si>
    <t>SKU-68</t>
  </si>
  <si>
    <t>SKU-69</t>
  </si>
  <si>
    <t>SKU-70</t>
  </si>
  <si>
    <t>SKU-71</t>
  </si>
  <si>
    <t>SKU-72</t>
  </si>
  <si>
    <t>SKU-73</t>
  </si>
  <si>
    <t>SKU-74</t>
  </si>
  <si>
    <t>SKU-75</t>
  </si>
  <si>
    <t>SKU-76</t>
  </si>
  <si>
    <t>SKU-77</t>
  </si>
  <si>
    <t>SKU-78</t>
  </si>
  <si>
    <t>SKU-79</t>
  </si>
  <si>
    <t>SKU-80</t>
  </si>
  <si>
    <t>SKU-81</t>
  </si>
  <si>
    <t>SKU-82</t>
  </si>
  <si>
    <t>SKU-83</t>
  </si>
  <si>
    <t>SKU-84</t>
  </si>
  <si>
    <t>SKU-85</t>
  </si>
  <si>
    <t>SKU-86</t>
  </si>
  <si>
    <t>SKU-87</t>
  </si>
  <si>
    <t>SKU-88</t>
  </si>
  <si>
    <t>SKU-89</t>
  </si>
  <si>
    <t>SKU-90</t>
  </si>
  <si>
    <t>SKU-91</t>
  </si>
  <si>
    <t>SKU-92</t>
  </si>
  <si>
    <t>SKU-93</t>
  </si>
  <si>
    <t>SKU-94</t>
  </si>
  <si>
    <t>SKU-95</t>
  </si>
  <si>
    <t>SKU-96</t>
  </si>
  <si>
    <t>SKU-97</t>
  </si>
  <si>
    <t>SKU-98</t>
  </si>
  <si>
    <t>SKU-99</t>
  </si>
  <si>
    <t>SKU-100</t>
  </si>
  <si>
    <t>SKU-101</t>
  </si>
  <si>
    <t>SKU-102</t>
  </si>
  <si>
    <t>SKU-103</t>
  </si>
  <si>
    <t>SKU-104</t>
  </si>
  <si>
    <t>SKU-105</t>
  </si>
  <si>
    <t>SKU-106</t>
  </si>
  <si>
    <t>SKU-107</t>
  </si>
  <si>
    <t>SKU-108</t>
  </si>
  <si>
    <t>SKU-109</t>
  </si>
  <si>
    <t>SKU-110</t>
  </si>
  <si>
    <t>SKU-111</t>
  </si>
  <si>
    <t>SKU-112</t>
  </si>
  <si>
    <t>SKU-113</t>
  </si>
  <si>
    <t>SKU-114</t>
  </si>
  <si>
    <t>SKU-115</t>
  </si>
  <si>
    <t>SKU-116</t>
  </si>
  <si>
    <t>SKU-117</t>
  </si>
  <si>
    <t>SKU-118</t>
  </si>
  <si>
    <t>SKU-119</t>
  </si>
  <si>
    <t>SKU-120</t>
  </si>
  <si>
    <t>SKU-121</t>
  </si>
  <si>
    <t>SKU-122</t>
  </si>
  <si>
    <t>SKU-123</t>
  </si>
  <si>
    <t>SKU-124</t>
  </si>
  <si>
    <t>SKU-125</t>
  </si>
  <si>
    <t>SKU-126</t>
  </si>
  <si>
    <t>SKU-127</t>
  </si>
  <si>
    <t>SKU-128</t>
  </si>
  <si>
    <t>SKU-129</t>
  </si>
  <si>
    <t>SKU-130</t>
  </si>
  <si>
    <t>SKU-131</t>
  </si>
  <si>
    <t>SKU-132</t>
  </si>
  <si>
    <t>SKU-133</t>
  </si>
  <si>
    <t>SKU-134</t>
  </si>
  <si>
    <t>SKU-135</t>
  </si>
  <si>
    <t>SKU-136</t>
  </si>
  <si>
    <t>SKU-137</t>
  </si>
  <si>
    <t>SKU-138</t>
  </si>
  <si>
    <t>SKU-139</t>
  </si>
  <si>
    <t>SKU-140</t>
  </si>
  <si>
    <t>SKU-141</t>
  </si>
  <si>
    <t>SKU-142</t>
  </si>
  <si>
    <t>SKU-143</t>
  </si>
  <si>
    <t>SKU-144</t>
  </si>
  <si>
    <t>SKU-145</t>
  </si>
  <si>
    <t>SKU-146</t>
  </si>
  <si>
    <t>SKU-147</t>
  </si>
  <si>
    <t>SKU-148</t>
  </si>
  <si>
    <t>SKU-149</t>
  </si>
  <si>
    <t>SKU-150</t>
  </si>
  <si>
    <t>SKU-151</t>
  </si>
  <si>
    <t>SKU-152</t>
  </si>
  <si>
    <t>SKU-153</t>
  </si>
  <si>
    <t>SKU-154</t>
  </si>
  <si>
    <t>SKU-155</t>
  </si>
  <si>
    <t>SKU-156</t>
  </si>
  <si>
    <t>SKU-157</t>
  </si>
  <si>
    <t>SKU-158</t>
  </si>
  <si>
    <t>SKU-159</t>
  </si>
  <si>
    <t>SKU-160</t>
  </si>
  <si>
    <t>SKU-161</t>
  </si>
  <si>
    <t>SKU-162</t>
  </si>
  <si>
    <t>SKU-163</t>
  </si>
  <si>
    <t>SKU-164</t>
  </si>
  <si>
    <t>SKU-165</t>
  </si>
  <si>
    <t>SKU-166</t>
  </si>
  <si>
    <t>SKU-167</t>
  </si>
  <si>
    <t>SKU-168</t>
  </si>
  <si>
    <t>SKU-169</t>
  </si>
  <si>
    <t>SKU-170</t>
  </si>
  <si>
    <t>SKU-171</t>
  </si>
  <si>
    <t>SKU-172</t>
  </si>
  <si>
    <t>SKU-173</t>
  </si>
  <si>
    <t>SKU-174</t>
  </si>
  <si>
    <t>SKU-175</t>
  </si>
  <si>
    <t>SKU-176</t>
  </si>
  <si>
    <t>SKU-177</t>
  </si>
  <si>
    <t>SKU-178</t>
  </si>
  <si>
    <t>SKU-179</t>
  </si>
  <si>
    <t>SKU-180</t>
  </si>
  <si>
    <t>SKU-181</t>
  </si>
  <si>
    <t>SKU-182</t>
  </si>
  <si>
    <t>SKU-183</t>
  </si>
  <si>
    <t>SKU-184</t>
  </si>
  <si>
    <t>SKU-185</t>
  </si>
  <si>
    <t>SKU-186</t>
  </si>
  <si>
    <t>SKU-187</t>
  </si>
  <si>
    <t>SKU-188</t>
  </si>
  <si>
    <t>SKU-189</t>
  </si>
  <si>
    <t>SKU-190</t>
  </si>
  <si>
    <t>SKU-191</t>
  </si>
  <si>
    <t>SKU-192</t>
  </si>
  <si>
    <t>SKU-193</t>
  </si>
  <si>
    <t>SKU-194</t>
  </si>
  <si>
    <t>SKU-195</t>
  </si>
  <si>
    <t>SKU-196</t>
  </si>
  <si>
    <t>SKU-197</t>
  </si>
  <si>
    <t>SKU-198</t>
  </si>
  <si>
    <t>SKU-199</t>
  </si>
  <si>
    <t>SKU-200</t>
  </si>
  <si>
    <t>SKU-201</t>
  </si>
  <si>
    <t>SKU-202</t>
  </si>
  <si>
    <t>SKU-203</t>
  </si>
  <si>
    <t>SKU-204</t>
  </si>
  <si>
    <t>SKU-205</t>
  </si>
  <si>
    <t>SKU-206</t>
  </si>
  <si>
    <t>SKU-207</t>
  </si>
  <si>
    <t>SKU-208</t>
  </si>
  <si>
    <t>SKU-209</t>
  </si>
  <si>
    <t>SKU-210</t>
  </si>
  <si>
    <t>SKU-211</t>
  </si>
  <si>
    <t>SKU-212</t>
  </si>
  <si>
    <t>SKU-213</t>
  </si>
  <si>
    <t>SKU-214</t>
  </si>
  <si>
    <t>SKU-215</t>
  </si>
  <si>
    <t>SKU-216</t>
  </si>
  <si>
    <t>SKU-217</t>
  </si>
  <si>
    <t>SKU-218</t>
  </si>
  <si>
    <t>SKU-219</t>
  </si>
  <si>
    <t>SKU-220</t>
  </si>
  <si>
    <t>SKU-221</t>
  </si>
  <si>
    <t>SKU-222</t>
  </si>
  <si>
    <t>SKU-223</t>
  </si>
  <si>
    <t>SKU-224</t>
  </si>
  <si>
    <t>SKU-225</t>
  </si>
  <si>
    <t>SKU-226</t>
  </si>
  <si>
    <t>SKU-227</t>
  </si>
  <si>
    <t>SKU-228</t>
  </si>
  <si>
    <t>SKU-229</t>
  </si>
  <si>
    <t>SKU-230</t>
  </si>
  <si>
    <t>SKU-231</t>
  </si>
  <si>
    <t>SKU-232</t>
  </si>
  <si>
    <t>SKU-233</t>
  </si>
  <si>
    <t>SKU-234</t>
  </si>
  <si>
    <t>SKU-235</t>
  </si>
  <si>
    <t>SKU-236</t>
  </si>
  <si>
    <t>SKU-237</t>
  </si>
  <si>
    <t>SKU-238</t>
  </si>
  <si>
    <t>SKU-239</t>
  </si>
  <si>
    <t>SKU-240</t>
  </si>
  <si>
    <t>SKU-241</t>
  </si>
  <si>
    <t>SKU-242</t>
  </si>
  <si>
    <t>SKU-243</t>
  </si>
  <si>
    <t>SKU-244</t>
  </si>
  <si>
    <t>SKU-245</t>
  </si>
  <si>
    <t>SKU-246</t>
  </si>
  <si>
    <t>SKU-247</t>
  </si>
  <si>
    <t>SKU-248</t>
  </si>
  <si>
    <t>SKU-249</t>
  </si>
  <si>
    <t>SKU-250</t>
  </si>
  <si>
    <t>SKU-251</t>
  </si>
  <si>
    <t>SKU-252</t>
  </si>
  <si>
    <t>SKU-253</t>
  </si>
  <si>
    <t>SKU-254</t>
  </si>
  <si>
    <t>SKU-255</t>
  </si>
  <si>
    <t>SKU-256</t>
  </si>
  <si>
    <t>SKU-257</t>
  </si>
  <si>
    <t>SKU-258</t>
  </si>
  <si>
    <t>SKU-259</t>
  </si>
  <si>
    <t>SKU-260</t>
  </si>
  <si>
    <t>SKU-261</t>
  </si>
  <si>
    <t>SKU-262</t>
  </si>
  <si>
    <t>SKU-263</t>
  </si>
  <si>
    <t>SKU-264</t>
  </si>
  <si>
    <t>SKU-265</t>
  </si>
  <si>
    <t>SKU-266</t>
  </si>
  <si>
    <t>SKU-267</t>
  </si>
  <si>
    <t>SKU-268</t>
  </si>
  <si>
    <t>SKU-269</t>
  </si>
  <si>
    <t>SKU-270</t>
  </si>
  <si>
    <t>SKU-271</t>
  </si>
  <si>
    <t>SKU-272</t>
  </si>
  <si>
    <t>SKU-273</t>
  </si>
  <si>
    <t>SKU-274</t>
  </si>
  <si>
    <t>SKU-275</t>
  </si>
  <si>
    <t>SKU-276</t>
  </si>
  <si>
    <t>SKU-277</t>
  </si>
  <si>
    <t>SKU-278</t>
  </si>
  <si>
    <t>SKU-279</t>
  </si>
  <si>
    <t>SKU-280</t>
  </si>
  <si>
    <t>SKU-281</t>
  </si>
  <si>
    <t>SKU-282</t>
  </si>
  <si>
    <t>SKU-283</t>
  </si>
  <si>
    <t>SKU-284</t>
  </si>
  <si>
    <t>SKU-285</t>
  </si>
  <si>
    <t>SKU-286</t>
  </si>
  <si>
    <t>SKU-287</t>
  </si>
  <si>
    <t>SKU-288</t>
  </si>
  <si>
    <t>SKU-289</t>
  </si>
  <si>
    <t>SKU-290</t>
  </si>
  <si>
    <t>SKU-291</t>
  </si>
  <si>
    <t>SKU-292</t>
  </si>
  <si>
    <t>SKU-293</t>
  </si>
  <si>
    <t>SKU-294</t>
  </si>
  <si>
    <t>SKU-295</t>
  </si>
  <si>
    <t>SKU-296</t>
  </si>
  <si>
    <t>SKU-297</t>
  </si>
  <si>
    <t>SKU-298</t>
  </si>
  <si>
    <t>SKU-299</t>
  </si>
  <si>
    <t>SKU-300</t>
  </si>
  <si>
    <t>SKU-301</t>
  </si>
  <si>
    <t>SKU-302</t>
  </si>
  <si>
    <t>SKU-303</t>
  </si>
  <si>
    <t>SKU-304</t>
  </si>
  <si>
    <t>SKU-305</t>
  </si>
  <si>
    <t>SKU-306</t>
  </si>
  <si>
    <t>SKU-307</t>
  </si>
  <si>
    <t>SKU-308</t>
  </si>
  <si>
    <t>SKU-309</t>
  </si>
  <si>
    <t>SKU-310</t>
  </si>
  <si>
    <t>SKU-311</t>
  </si>
  <si>
    <t>SKU-312</t>
  </si>
  <si>
    <t>SKU-313</t>
  </si>
  <si>
    <t>SKU-314</t>
  </si>
  <si>
    <t>SKU-315</t>
  </si>
  <si>
    <t>SKU-316</t>
  </si>
  <si>
    <t>SKU-317</t>
  </si>
  <si>
    <t>SKU-318</t>
  </si>
  <si>
    <t>SKU-319</t>
  </si>
  <si>
    <t>SKU-320</t>
  </si>
  <si>
    <t>SKU-321</t>
  </si>
  <si>
    <t>SKU-322</t>
  </si>
  <si>
    <t>SKU-323</t>
  </si>
  <si>
    <t>SKU-324</t>
  </si>
  <si>
    <t>SKU-325</t>
  </si>
  <si>
    <t>SKU-326</t>
  </si>
  <si>
    <t>SKU-327</t>
  </si>
  <si>
    <t>SKU-328</t>
  </si>
  <si>
    <t>SKU-329</t>
  </si>
  <si>
    <t>SKU-330</t>
  </si>
  <si>
    <t>SKU-331</t>
  </si>
  <si>
    <t>SKU-332</t>
  </si>
  <si>
    <t>SKU-333</t>
  </si>
  <si>
    <t>SKU-334</t>
  </si>
  <si>
    <t>SKU-335</t>
  </si>
  <si>
    <t>SKU-336</t>
  </si>
  <si>
    <t>SKU-337</t>
  </si>
  <si>
    <t>SKU-338</t>
  </si>
  <si>
    <t>SKU-339</t>
  </si>
  <si>
    <t>SKU-340</t>
  </si>
  <si>
    <t>SKU-341</t>
  </si>
  <si>
    <t>SKU-342</t>
  </si>
  <si>
    <t>SKU-343</t>
  </si>
  <si>
    <t>SKU-344</t>
  </si>
  <si>
    <t>SKU-345</t>
  </si>
  <si>
    <t>SKU-346</t>
  </si>
  <si>
    <t>SKU-347</t>
  </si>
  <si>
    <t>SKU-348</t>
  </si>
  <si>
    <t>SKU-349</t>
  </si>
  <si>
    <t>SKU-350</t>
  </si>
  <si>
    <t>SKU-351</t>
  </si>
  <si>
    <t>SKU-352</t>
  </si>
  <si>
    <t>SKU-353</t>
  </si>
  <si>
    <t>SKU-354</t>
  </si>
  <si>
    <t>SKU-355</t>
  </si>
  <si>
    <t>SKU-356</t>
  </si>
  <si>
    <t>SKU-357</t>
  </si>
  <si>
    <t>SKU-358</t>
  </si>
  <si>
    <t>SKU-359</t>
  </si>
  <si>
    <t>SKU-360</t>
  </si>
  <si>
    <t>SKU-361</t>
  </si>
  <si>
    <t>SKU-362</t>
  </si>
  <si>
    <t>SKU-363</t>
  </si>
  <si>
    <t>SKU-364</t>
  </si>
  <si>
    <t>SKU-365</t>
  </si>
  <si>
    <t>SKU-366</t>
  </si>
  <si>
    <t>SKU-367</t>
  </si>
  <si>
    <t>SKU-368</t>
  </si>
  <si>
    <t>SKU-369</t>
  </si>
  <si>
    <t>SKU-370</t>
  </si>
  <si>
    <t>SKU-371</t>
  </si>
  <si>
    <t>SKU-372</t>
  </si>
  <si>
    <t>SKU-373</t>
  </si>
  <si>
    <t>SKU-374</t>
  </si>
  <si>
    <t>SKU-375</t>
  </si>
  <si>
    <t>SKU-376</t>
  </si>
  <si>
    <t>SKU-377</t>
  </si>
  <si>
    <t>SKU-378</t>
  </si>
  <si>
    <t>SKU-379</t>
  </si>
  <si>
    <t>SKU-380</t>
  </si>
  <si>
    <t>SKU-381</t>
  </si>
  <si>
    <t>SKU-382</t>
  </si>
  <si>
    <t>SKU-383</t>
  </si>
  <si>
    <t>SKU-384</t>
  </si>
  <si>
    <t>SKU-385</t>
  </si>
  <si>
    <t>SKU-386</t>
  </si>
  <si>
    <t>SKU-387</t>
  </si>
  <si>
    <t>SKU-388</t>
  </si>
  <si>
    <t>SKU-389</t>
  </si>
  <si>
    <t>SKU-390</t>
  </si>
  <si>
    <t>SKU-391</t>
  </si>
  <si>
    <t>SKU-392</t>
  </si>
  <si>
    <t>SKU-393</t>
  </si>
  <si>
    <t>SKU-394</t>
  </si>
  <si>
    <t>SKU-395</t>
  </si>
  <si>
    <t>SKU-396</t>
  </si>
  <si>
    <t>SKU-397</t>
  </si>
  <si>
    <t>SKU-398</t>
  </si>
  <si>
    <t>SKU-399</t>
  </si>
  <si>
    <t>SKU-400</t>
  </si>
  <si>
    <t>SKU-401</t>
  </si>
  <si>
    <t>SKU-402</t>
  </si>
  <si>
    <t>SKU-403</t>
  </si>
  <si>
    <t>SKU-404</t>
  </si>
  <si>
    <t>SKU-405</t>
  </si>
  <si>
    <t>SKU-406</t>
  </si>
  <si>
    <t>SKU-407</t>
  </si>
  <si>
    <t>SKU-408</t>
  </si>
  <si>
    <t>SKU-409</t>
  </si>
  <si>
    <t>SKU-410</t>
  </si>
  <si>
    <t>SKU-411</t>
  </si>
  <si>
    <t>SKU-412</t>
  </si>
  <si>
    <t>SKU-413</t>
  </si>
  <si>
    <t>SKU-414</t>
  </si>
  <si>
    <t>SKU-415</t>
  </si>
  <si>
    <t>SKU-416</t>
  </si>
  <si>
    <t>SKU-417</t>
  </si>
  <si>
    <t>SKU-418</t>
  </si>
  <si>
    <t>SKU-419</t>
  </si>
  <si>
    <t>SKU-420</t>
  </si>
  <si>
    <t>SKU-421</t>
  </si>
  <si>
    <t>SKU-422</t>
  </si>
  <si>
    <t>SKU-423</t>
  </si>
  <si>
    <t>SKU-424</t>
  </si>
  <si>
    <t>SKU-425</t>
  </si>
  <si>
    <t>SKU-426</t>
  </si>
  <si>
    <t>SKU-427</t>
  </si>
  <si>
    <t>SKU-428</t>
  </si>
  <si>
    <t>SKU-429</t>
  </si>
  <si>
    <t>SKU-430</t>
  </si>
  <si>
    <t>SKU-431</t>
  </si>
  <si>
    <t>SKU-432</t>
  </si>
  <si>
    <t>SKU-433</t>
  </si>
  <si>
    <t>SKU-434</t>
  </si>
  <si>
    <t>SKU-435</t>
  </si>
  <si>
    <t>SKU-436</t>
  </si>
  <si>
    <t>SKU-437</t>
  </si>
  <si>
    <t>SKU-438</t>
  </si>
  <si>
    <t>SKU-439</t>
  </si>
  <si>
    <t>SKU-440</t>
  </si>
  <si>
    <t>SKU-441</t>
  </si>
  <si>
    <t>SKU-442</t>
  </si>
  <si>
    <t>SKU-443</t>
  </si>
  <si>
    <t>SKU-444</t>
  </si>
  <si>
    <t>SKU-445</t>
  </si>
  <si>
    <t>SKU-446</t>
  </si>
  <si>
    <t>SKU-447</t>
  </si>
  <si>
    <t>SKU-448</t>
  </si>
  <si>
    <t>SKU-449</t>
  </si>
  <si>
    <t>SKU-450</t>
  </si>
  <si>
    <t>SKU-451</t>
  </si>
  <si>
    <t>SKU-452</t>
  </si>
  <si>
    <t>SKU-453</t>
  </si>
  <si>
    <t>SKU-454</t>
  </si>
  <si>
    <t>SKU-455</t>
  </si>
  <si>
    <t>SKU-456</t>
  </si>
  <si>
    <t>SKU-457</t>
  </si>
  <si>
    <t>SKU-458</t>
  </si>
  <si>
    <t>SKU-459</t>
  </si>
  <si>
    <t>SKU-460</t>
  </si>
  <si>
    <t>SKU-461</t>
  </si>
  <si>
    <t>ABC-1</t>
  </si>
  <si>
    <t>ABC-2</t>
  </si>
  <si>
    <t>ABC-3</t>
  </si>
  <si>
    <t>ABC-4</t>
  </si>
  <si>
    <t>ABC-5</t>
  </si>
  <si>
    <t>ABC-6</t>
  </si>
  <si>
    <t>ABC-7</t>
  </si>
  <si>
    <t>ABC-8</t>
  </si>
  <si>
    <t>ABC-9</t>
  </si>
  <si>
    <t>ABC-10</t>
  </si>
  <si>
    <t>ABC-11</t>
  </si>
  <si>
    <t>ABC-12</t>
  </si>
  <si>
    <t>ABC-13</t>
  </si>
  <si>
    <t>ABC-14</t>
  </si>
  <si>
    <t>XYZ-1</t>
  </si>
  <si>
    <t>XYZ-2</t>
  </si>
  <si>
    <t>XYZ-3</t>
  </si>
  <si>
    <t>XYZ-4</t>
  </si>
  <si>
    <t>XYZ-5</t>
  </si>
  <si>
    <t>XYZ-6</t>
  </si>
  <si>
    <t>XYZ-7</t>
  </si>
  <si>
    <t>XYZ-8</t>
  </si>
  <si>
    <t>XYZ-9</t>
  </si>
  <si>
    <t>XYZ-10</t>
  </si>
  <si>
    <t>XYZ-11</t>
  </si>
  <si>
    <t>XYZ-12</t>
  </si>
  <si>
    <t>XYZ-13</t>
  </si>
  <si>
    <t>XYZ-14</t>
  </si>
  <si>
    <t>XYZ-15</t>
  </si>
  <si>
    <t>XYZ-16</t>
  </si>
  <si>
    <t>XYZ-17</t>
  </si>
  <si>
    <t>XYZ-18</t>
  </si>
  <si>
    <t>XYZ-19</t>
  </si>
  <si>
    <t>XYZ-20</t>
  </si>
  <si>
    <t>XYZ-21</t>
  </si>
  <si>
    <t>XYZ-22</t>
  </si>
  <si>
    <t>XYZ-23</t>
  </si>
  <si>
    <t>XYZ-24</t>
  </si>
  <si>
    <t>XYZ-25</t>
  </si>
  <si>
    <t>XYZ-26</t>
  </si>
  <si>
    <t>XYZ-27</t>
  </si>
  <si>
    <t>XYZ-28</t>
  </si>
  <si>
    <t>XYZ-29</t>
  </si>
  <si>
    <t>XYZ-30</t>
  </si>
  <si>
    <t>XYZ-31</t>
  </si>
  <si>
    <t>XYZ-32</t>
  </si>
  <si>
    <t>XYZ-33</t>
  </si>
  <si>
    <t>XYZ-34</t>
  </si>
  <si>
    <t>XYZ-35</t>
  </si>
  <si>
    <t>XYZ-36</t>
  </si>
  <si>
    <t>XYZ-37</t>
  </si>
  <si>
    <t>XYZ-38</t>
  </si>
  <si>
    <t>XYZ-39</t>
  </si>
  <si>
    <t>XYZ-40</t>
  </si>
  <si>
    <t>XYZ-41</t>
  </si>
  <si>
    <t>XYZ-42</t>
  </si>
  <si>
    <t>XYZ-43</t>
  </si>
  <si>
    <t>XYZ-44</t>
  </si>
  <si>
    <t>XYZ-45</t>
  </si>
  <si>
    <t>XYZ-46</t>
  </si>
  <si>
    <t>XYZ-47</t>
  </si>
  <si>
    <t>XYZ-48</t>
  </si>
  <si>
    <t>XYZ-49</t>
  </si>
  <si>
    <t>XYZ-50</t>
  </si>
  <si>
    <t>XYZ-51</t>
  </si>
  <si>
    <t>XYZ-52</t>
  </si>
  <si>
    <t>XYZ-53</t>
  </si>
  <si>
    <t>XYZ-54</t>
  </si>
  <si>
    <t>XYZ-55</t>
  </si>
  <si>
    <t>XYZ-56</t>
  </si>
  <si>
    <t>XYZ-57</t>
  </si>
  <si>
    <t>XYZ-58</t>
  </si>
  <si>
    <t>XYZ-59</t>
  </si>
  <si>
    <t>XYZ-60</t>
  </si>
  <si>
    <t>XYZ-61</t>
  </si>
  <si>
    <t>XYZ-62</t>
  </si>
  <si>
    <t>XYZ-63</t>
  </si>
  <si>
    <t>XYZ-64</t>
  </si>
  <si>
    <t>XYZ-65</t>
  </si>
  <si>
    <t>Category</t>
  </si>
  <si>
    <t>Description_001</t>
  </si>
  <si>
    <t>Description_002</t>
  </si>
  <si>
    <t>Description_003</t>
  </si>
  <si>
    <t>Description_004</t>
  </si>
  <si>
    <t>Description_005</t>
  </si>
  <si>
    <t>Description_006</t>
  </si>
  <si>
    <t>Description_007</t>
  </si>
  <si>
    <t>Description_008</t>
  </si>
  <si>
    <t>Description_009</t>
  </si>
  <si>
    <t>Description_010</t>
  </si>
  <si>
    <t>Description_011</t>
  </si>
  <si>
    <t>Description_012</t>
  </si>
  <si>
    <t>Description_013</t>
  </si>
  <si>
    <t>Description_014</t>
  </si>
  <si>
    <t>Description_015</t>
  </si>
  <si>
    <t>Description_016</t>
  </si>
  <si>
    <t>Description_017</t>
  </si>
  <si>
    <t>Description_018</t>
  </si>
  <si>
    <t>Description_019</t>
  </si>
  <si>
    <t>Description_020</t>
  </si>
  <si>
    <t>Description_021</t>
  </si>
  <si>
    <t>Description_022</t>
  </si>
  <si>
    <t>Description_023</t>
  </si>
  <si>
    <t>Description_024</t>
  </si>
  <si>
    <t>Description_025</t>
  </si>
  <si>
    <t>Description_026</t>
  </si>
  <si>
    <t>Description_027</t>
  </si>
  <si>
    <t>Description_028</t>
  </si>
  <si>
    <t>Description_029</t>
  </si>
  <si>
    <t>Description_030</t>
  </si>
  <si>
    <t>Description_031</t>
  </si>
  <si>
    <t>Description_032</t>
  </si>
  <si>
    <t>Description_033</t>
  </si>
  <si>
    <t>Description_034</t>
  </si>
  <si>
    <t>Description_035</t>
  </si>
  <si>
    <t>Description_036</t>
  </si>
  <si>
    <t>Description_037</t>
  </si>
  <si>
    <t>Description_038</t>
  </si>
  <si>
    <t>Description_039</t>
  </si>
  <si>
    <t>Description_040</t>
  </si>
  <si>
    <t>Description_041</t>
  </si>
  <si>
    <t>Description_042</t>
  </si>
  <si>
    <t>Description_043</t>
  </si>
  <si>
    <t>Description_044</t>
  </si>
  <si>
    <t>Description_045</t>
  </si>
  <si>
    <t>Description_046</t>
  </si>
  <si>
    <t>Description_047</t>
  </si>
  <si>
    <t>Description_048</t>
  </si>
  <si>
    <t>Description_049</t>
  </si>
  <si>
    <t>Description_050</t>
  </si>
  <si>
    <t>Description_051</t>
  </si>
  <si>
    <t>Description_052</t>
  </si>
  <si>
    <t>Description_053</t>
  </si>
  <si>
    <t>Description_054</t>
  </si>
  <si>
    <t>Description_055</t>
  </si>
  <si>
    <t>Description_056</t>
  </si>
  <si>
    <t>Description_057</t>
  </si>
  <si>
    <t>Description_058</t>
  </si>
  <si>
    <t>Description_059</t>
  </si>
  <si>
    <t>Description_060</t>
  </si>
  <si>
    <t>Description_061</t>
  </si>
  <si>
    <t>Description_062</t>
  </si>
  <si>
    <t>Description_063</t>
  </si>
  <si>
    <t>Description_064</t>
  </si>
  <si>
    <t>Description_065</t>
  </si>
  <si>
    <t>Description_066</t>
  </si>
  <si>
    <t>Description_067</t>
  </si>
  <si>
    <t>Description_068</t>
  </si>
  <si>
    <t>Description_069</t>
  </si>
  <si>
    <t>Description_070</t>
  </si>
  <si>
    <t>Description_071</t>
  </si>
  <si>
    <t>Description_072</t>
  </si>
  <si>
    <t>Description_073</t>
  </si>
  <si>
    <t>Description_074</t>
  </si>
  <si>
    <t>Description_075</t>
  </si>
  <si>
    <t>Description_076</t>
  </si>
  <si>
    <t>Description_077</t>
  </si>
  <si>
    <t>Description_078</t>
  </si>
  <si>
    <t>Description_079</t>
  </si>
  <si>
    <t>Description_080</t>
  </si>
  <si>
    <t>Description_081</t>
  </si>
  <si>
    <t>Description_082</t>
  </si>
  <si>
    <t>Description_083</t>
  </si>
  <si>
    <t>Description_084</t>
  </si>
  <si>
    <t>Description_085</t>
  </si>
  <si>
    <t>Description_086</t>
  </si>
  <si>
    <t>Description_087</t>
  </si>
  <si>
    <t>Description_088</t>
  </si>
  <si>
    <t>Description_089</t>
  </si>
  <si>
    <t>Description_090</t>
  </si>
  <si>
    <t>Description_091</t>
  </si>
  <si>
    <t>Description_092</t>
  </si>
  <si>
    <t>Description_093</t>
  </si>
  <si>
    <t>Description_094</t>
  </si>
  <si>
    <t>Description_095</t>
  </si>
  <si>
    <t>Description_096</t>
  </si>
  <si>
    <t>Description_097</t>
  </si>
  <si>
    <t>Description_098</t>
  </si>
  <si>
    <t>Description_099</t>
  </si>
  <si>
    <t>Description_100</t>
  </si>
  <si>
    <t>Description_101</t>
  </si>
  <si>
    <t>Description_102</t>
  </si>
  <si>
    <t>Description_103</t>
  </si>
  <si>
    <t>Description_104</t>
  </si>
  <si>
    <t>Description_105</t>
  </si>
  <si>
    <t>Description_106</t>
  </si>
  <si>
    <t>Description_107</t>
  </si>
  <si>
    <t>Description_108</t>
  </si>
  <si>
    <t>Description_109</t>
  </si>
  <si>
    <t>Description_110</t>
  </si>
  <si>
    <t>Description_111</t>
  </si>
  <si>
    <t>Description_112</t>
  </si>
  <si>
    <t>Description_113</t>
  </si>
  <si>
    <t>Description_114</t>
  </si>
  <si>
    <t>Description_115</t>
  </si>
  <si>
    <t>Description_116</t>
  </si>
  <si>
    <t>Description_117</t>
  </si>
  <si>
    <t>Description_118</t>
  </si>
  <si>
    <t>Description_119</t>
  </si>
  <si>
    <t>Description_120</t>
  </si>
  <si>
    <t>Description_121</t>
  </si>
  <si>
    <t>Description_122</t>
  </si>
  <si>
    <t>Description_123</t>
  </si>
  <si>
    <t>Description_124</t>
  </si>
  <si>
    <t>Description_125</t>
  </si>
  <si>
    <t>Description_126</t>
  </si>
  <si>
    <t>Description_127</t>
  </si>
  <si>
    <t>Description_128</t>
  </si>
  <si>
    <t>Description_129</t>
  </si>
  <si>
    <t>Description_130</t>
  </si>
  <si>
    <t>Description_131</t>
  </si>
  <si>
    <t>Description_132</t>
  </si>
  <si>
    <t>Description_133</t>
  </si>
  <si>
    <t>Description_134</t>
  </si>
  <si>
    <t>Description_135</t>
  </si>
  <si>
    <t>Description_136</t>
  </si>
  <si>
    <t>Description_137</t>
  </si>
  <si>
    <t>Description_138</t>
  </si>
  <si>
    <t>Description_139</t>
  </si>
  <si>
    <t>Description_140</t>
  </si>
  <si>
    <t>Description_141</t>
  </si>
  <si>
    <t>Description_142</t>
  </si>
  <si>
    <t>Description_143</t>
  </si>
  <si>
    <t>Description_144</t>
  </si>
  <si>
    <t>Description_145</t>
  </si>
  <si>
    <t>Description_146</t>
  </si>
  <si>
    <t>Description_147</t>
  </si>
  <si>
    <t>Description_148</t>
  </si>
  <si>
    <t>Description_149</t>
  </si>
  <si>
    <t>Description_150</t>
  </si>
  <si>
    <t>Description_151</t>
  </si>
  <si>
    <t>Description_152</t>
  </si>
  <si>
    <t>Description_153</t>
  </si>
  <si>
    <t>Description_154</t>
  </si>
  <si>
    <t>Description_155</t>
  </si>
  <si>
    <t>Description_156</t>
  </si>
  <si>
    <t>Description_157</t>
  </si>
  <si>
    <t>Description_158</t>
  </si>
  <si>
    <t>Description_159</t>
  </si>
  <si>
    <t>Description_160</t>
  </si>
  <si>
    <t>Description_161</t>
  </si>
  <si>
    <t>Description_162</t>
  </si>
  <si>
    <t>Description_163</t>
  </si>
  <si>
    <t>Description_164</t>
  </si>
  <si>
    <t>Description_165</t>
  </si>
  <si>
    <t>Description_166</t>
  </si>
  <si>
    <t>Description_167</t>
  </si>
  <si>
    <t>Description_168</t>
  </si>
  <si>
    <t>Description_169</t>
  </si>
  <si>
    <t>Description_170</t>
  </si>
  <si>
    <t>Description_171</t>
  </si>
  <si>
    <t>Description_172</t>
  </si>
  <si>
    <t>Description_173</t>
  </si>
  <si>
    <t>Description_174</t>
  </si>
  <si>
    <t>Description_175</t>
  </si>
  <si>
    <t>Description_176</t>
  </si>
  <si>
    <t>Description_177</t>
  </si>
  <si>
    <t>Description_178</t>
  </si>
  <si>
    <t>Description_179</t>
  </si>
  <si>
    <t>Description_180</t>
  </si>
  <si>
    <t>Description_181</t>
  </si>
  <si>
    <t>Description_182</t>
  </si>
  <si>
    <t>Description_183</t>
  </si>
  <si>
    <t>Description_184</t>
  </si>
  <si>
    <t>Description_185</t>
  </si>
  <si>
    <t>Description_186</t>
  </si>
  <si>
    <t>Description_187</t>
  </si>
  <si>
    <t>Description_188</t>
  </si>
  <si>
    <t>Description_189</t>
  </si>
  <si>
    <t>Description_190</t>
  </si>
  <si>
    <t>Description_191</t>
  </si>
  <si>
    <t>Description_192</t>
  </si>
  <si>
    <t>Description_193</t>
  </si>
  <si>
    <t>Description_194</t>
  </si>
  <si>
    <t>Description_195</t>
  </si>
  <si>
    <t>Description_196</t>
  </si>
  <si>
    <t>Description_197</t>
  </si>
  <si>
    <t>Description_198</t>
  </si>
  <si>
    <t>Description_199</t>
  </si>
  <si>
    <t>Description_200</t>
  </si>
  <si>
    <t>Description_201</t>
  </si>
  <si>
    <t>Description_202</t>
  </si>
  <si>
    <t>Description_203</t>
  </si>
  <si>
    <t>Description_204</t>
  </si>
  <si>
    <t>Description_205</t>
  </si>
  <si>
    <t>Description_206</t>
  </si>
  <si>
    <t>Description_207</t>
  </si>
  <si>
    <t>Description_208</t>
  </si>
  <si>
    <t>Description_209</t>
  </si>
  <si>
    <t>Description_210</t>
  </si>
  <si>
    <t>Description_211</t>
  </si>
  <si>
    <t>Description_212</t>
  </si>
  <si>
    <t>Description_213</t>
  </si>
  <si>
    <t>Description_214</t>
  </si>
  <si>
    <t>Description_215</t>
  </si>
  <si>
    <t>Description_216</t>
  </si>
  <si>
    <t>Description_217</t>
  </si>
  <si>
    <t>Description_218</t>
  </si>
  <si>
    <t>Description_219</t>
  </si>
  <si>
    <t>Description_220</t>
  </si>
  <si>
    <t>Description_221</t>
  </si>
  <si>
    <t>Description_222</t>
  </si>
  <si>
    <t>Description_223</t>
  </si>
  <si>
    <t>Description_224</t>
  </si>
  <si>
    <t>Description_225</t>
  </si>
  <si>
    <t>Description_226</t>
  </si>
  <si>
    <t>Description_227</t>
  </si>
  <si>
    <t>Description_228</t>
  </si>
  <si>
    <t>Description_229</t>
  </si>
  <si>
    <t>Description_230</t>
  </si>
  <si>
    <t>Description_231</t>
  </si>
  <si>
    <t>Description_232</t>
  </si>
  <si>
    <t>Description_233</t>
  </si>
  <si>
    <t>Description_234</t>
  </si>
  <si>
    <t>Description_235</t>
  </si>
  <si>
    <t>Description_236</t>
  </si>
  <si>
    <t>Description_237</t>
  </si>
  <si>
    <t>Description_238</t>
  </si>
  <si>
    <t>Description_239</t>
  </si>
  <si>
    <t>Description_240</t>
  </si>
  <si>
    <t>Description_241</t>
  </si>
  <si>
    <t>Description_242</t>
  </si>
  <si>
    <t>Description_243</t>
  </si>
  <si>
    <t>Description_244</t>
  </si>
  <si>
    <t>Description_245</t>
  </si>
  <si>
    <t>Description_246</t>
  </si>
  <si>
    <t>Description_247</t>
  </si>
  <si>
    <t>Description_248</t>
  </si>
  <si>
    <t>Description_249</t>
  </si>
  <si>
    <t>Description_250</t>
  </si>
  <si>
    <t>Description_251</t>
  </si>
  <si>
    <t>Description_252</t>
  </si>
  <si>
    <t>Description_253</t>
  </si>
  <si>
    <t>Description_254</t>
  </si>
  <si>
    <t>Description_255</t>
  </si>
  <si>
    <t>Description_256</t>
  </si>
  <si>
    <t>Description_257</t>
  </si>
  <si>
    <t>Description_258</t>
  </si>
  <si>
    <t>Description_259</t>
  </si>
  <si>
    <t>Description_260</t>
  </si>
  <si>
    <t>Description_261</t>
  </si>
  <si>
    <t>Description_262</t>
  </si>
  <si>
    <t>Description_263</t>
  </si>
  <si>
    <t>Description_264</t>
  </si>
  <si>
    <t>Description_265</t>
  </si>
  <si>
    <t>Description_266</t>
  </si>
  <si>
    <t>Description_267</t>
  </si>
  <si>
    <t>Description_268</t>
  </si>
  <si>
    <t>Description_269</t>
  </si>
  <si>
    <t>Description_270</t>
  </si>
  <si>
    <t>Description_271</t>
  </si>
  <si>
    <t>Description_272</t>
  </si>
  <si>
    <t>Description_273</t>
  </si>
  <si>
    <t>Description_274</t>
  </si>
  <si>
    <t>Description_275</t>
  </si>
  <si>
    <t>Description_276</t>
  </si>
  <si>
    <t>Description_277</t>
  </si>
  <si>
    <t>Description_278</t>
  </si>
  <si>
    <t>Description_279</t>
  </si>
  <si>
    <t>Description_280</t>
  </si>
  <si>
    <t>Description_281</t>
  </si>
  <si>
    <t>Description_282</t>
  </si>
  <si>
    <t>Description_283</t>
  </si>
  <si>
    <t>Description_284</t>
  </si>
  <si>
    <t>Description_285</t>
  </si>
  <si>
    <t>Description_286</t>
  </si>
  <si>
    <t>Description_287</t>
  </si>
  <si>
    <t>Description_288</t>
  </si>
  <si>
    <t>Description_289</t>
  </si>
  <si>
    <t>Description_290</t>
  </si>
  <si>
    <t>Description_291</t>
  </si>
  <si>
    <t>Description_292</t>
  </si>
  <si>
    <t>Description_293</t>
  </si>
  <si>
    <t>Description_294</t>
  </si>
  <si>
    <t>Description_295</t>
  </si>
  <si>
    <t>Description_296</t>
  </si>
  <si>
    <t>Description_297</t>
  </si>
  <si>
    <t>Description_298</t>
  </si>
  <si>
    <t>Description_299</t>
  </si>
  <si>
    <t>Description_300</t>
  </si>
  <si>
    <t>Description_301</t>
  </si>
  <si>
    <t>Description_302</t>
  </si>
  <si>
    <t>Description_303</t>
  </si>
  <si>
    <t>Description_304</t>
  </si>
  <si>
    <t>Description_305</t>
  </si>
  <si>
    <t>Description_306</t>
  </si>
  <si>
    <t>Description_307</t>
  </si>
  <si>
    <t>Description_308</t>
  </si>
  <si>
    <t>Description_309</t>
  </si>
  <si>
    <t>Description_310</t>
  </si>
  <si>
    <t>Description_311</t>
  </si>
  <si>
    <t>Description_312</t>
  </si>
  <si>
    <t>Description_313</t>
  </si>
  <si>
    <t>Description_314</t>
  </si>
  <si>
    <t>Description_315</t>
  </si>
  <si>
    <t>Description_316</t>
  </si>
  <si>
    <t>Description_317</t>
  </si>
  <si>
    <t>Description_318</t>
  </si>
  <si>
    <t>Description_319</t>
  </si>
  <si>
    <t>Description_320</t>
  </si>
  <si>
    <t>Description_321</t>
  </si>
  <si>
    <t>Description_322</t>
  </si>
  <si>
    <t>Description_323</t>
  </si>
  <si>
    <t>Description_324</t>
  </si>
  <si>
    <t>Description_325</t>
  </si>
  <si>
    <t>Description_326</t>
  </si>
  <si>
    <t>Description_327</t>
  </si>
  <si>
    <t>Description_328</t>
  </si>
  <si>
    <t>Description_329</t>
  </si>
  <si>
    <t>Description_330</t>
  </si>
  <si>
    <t>Description_331</t>
  </si>
  <si>
    <t>Description_332</t>
  </si>
  <si>
    <t>Description_333</t>
  </si>
  <si>
    <t>Description_334</t>
  </si>
  <si>
    <t>Description_335</t>
  </si>
  <si>
    <t>Description_336</t>
  </si>
  <si>
    <t>Description_337</t>
  </si>
  <si>
    <t>Description_338</t>
  </si>
  <si>
    <t>Description_339</t>
  </si>
  <si>
    <t>Description_340</t>
  </si>
  <si>
    <t>Description_341</t>
  </si>
  <si>
    <t>Description_342</t>
  </si>
  <si>
    <t>Description_343</t>
  </si>
  <si>
    <t>Description_344</t>
  </si>
  <si>
    <t>Description_345</t>
  </si>
  <si>
    <t>Description_346</t>
  </si>
  <si>
    <t>Description_347</t>
  </si>
  <si>
    <t>Description_348</t>
  </si>
  <si>
    <t>Description_349</t>
  </si>
  <si>
    <t>Description_350</t>
  </si>
  <si>
    <t>Description_351</t>
  </si>
  <si>
    <t>Description_352</t>
  </si>
  <si>
    <t>Description_353</t>
  </si>
  <si>
    <t>Description_354</t>
  </si>
  <si>
    <t>Description_355</t>
  </si>
  <si>
    <t>Description_356</t>
  </si>
  <si>
    <t>Description_357</t>
  </si>
  <si>
    <t>Description_358</t>
  </si>
  <si>
    <t>Description_359</t>
  </si>
  <si>
    <t>Description_360</t>
  </si>
  <si>
    <t>Description_361</t>
  </si>
  <si>
    <t>Description_362</t>
  </si>
  <si>
    <t>Description_363</t>
  </si>
  <si>
    <t>Description_364</t>
  </si>
  <si>
    <t>Description_365</t>
  </si>
  <si>
    <t>Description_366</t>
  </si>
  <si>
    <t>Description_367</t>
  </si>
  <si>
    <t>Description_368</t>
  </si>
  <si>
    <t>Description_369</t>
  </si>
  <si>
    <t>Description_370</t>
  </si>
  <si>
    <t>Description_371</t>
  </si>
  <si>
    <t>Description_372</t>
  </si>
  <si>
    <t>Description_373</t>
  </si>
  <si>
    <t>Description_374</t>
  </si>
  <si>
    <t>Description_375</t>
  </si>
  <si>
    <t>Description_376</t>
  </si>
  <si>
    <t>Description_377</t>
  </si>
  <si>
    <t>Description_378</t>
  </si>
  <si>
    <t>Description_379</t>
  </si>
  <si>
    <t>Description_380</t>
  </si>
  <si>
    <t>Description_381</t>
  </si>
  <si>
    <t>Description_382</t>
  </si>
  <si>
    <t>Description_383</t>
  </si>
  <si>
    <t>Description_384</t>
  </si>
  <si>
    <t>Description_385</t>
  </si>
  <si>
    <t>Description_386</t>
  </si>
  <si>
    <t>Description_387</t>
  </si>
  <si>
    <t>Description_388</t>
  </si>
  <si>
    <t>Description_389</t>
  </si>
  <si>
    <t>Description_390</t>
  </si>
  <si>
    <t>Description_391</t>
  </si>
  <si>
    <t>Description_392</t>
  </si>
  <si>
    <t>Description_393</t>
  </si>
  <si>
    <t>Description_394</t>
  </si>
  <si>
    <t>Description_395</t>
  </si>
  <si>
    <t>Description_396</t>
  </si>
  <si>
    <t>Description_397</t>
  </si>
  <si>
    <t>Description_398</t>
  </si>
  <si>
    <t>Description_399</t>
  </si>
  <si>
    <t>Description_400</t>
  </si>
  <si>
    <t>Description_401</t>
  </si>
  <si>
    <t>Description_402</t>
  </si>
  <si>
    <t>Description_403</t>
  </si>
  <si>
    <t>Description_404</t>
  </si>
  <si>
    <t>Description_405</t>
  </si>
  <si>
    <t>Description_406</t>
  </si>
  <si>
    <t>Description_407</t>
  </si>
  <si>
    <t>Description_408</t>
  </si>
  <si>
    <t>Description_409</t>
  </si>
  <si>
    <t>Description_410</t>
  </si>
  <si>
    <t>Description_411</t>
  </si>
  <si>
    <t>Description_412</t>
  </si>
  <si>
    <t>Description_413</t>
  </si>
  <si>
    <t>Description_414</t>
  </si>
  <si>
    <t>Description_415</t>
  </si>
  <si>
    <t>Description_416</t>
  </si>
  <si>
    <t>Description_417</t>
  </si>
  <si>
    <t>Description_418</t>
  </si>
  <si>
    <t>Description_419</t>
  </si>
  <si>
    <t>Description_420</t>
  </si>
  <si>
    <t>Description_421</t>
  </si>
  <si>
    <t>Description_422</t>
  </si>
  <si>
    <t>Description_423</t>
  </si>
  <si>
    <t>Description_424</t>
  </si>
  <si>
    <t>Description_425</t>
  </si>
  <si>
    <t>Description_426</t>
  </si>
  <si>
    <t>Description_427</t>
  </si>
  <si>
    <t>Description_428</t>
  </si>
  <si>
    <t>Description_429</t>
  </si>
  <si>
    <t>Description_430</t>
  </si>
  <si>
    <t>Description_431</t>
  </si>
  <si>
    <t>Description_432</t>
  </si>
  <si>
    <t>Description_433</t>
  </si>
  <si>
    <t>Description_434</t>
  </si>
  <si>
    <t>Description_435</t>
  </si>
  <si>
    <t>Description_436</t>
  </si>
  <si>
    <t>Description_437</t>
  </si>
  <si>
    <t>Description_438</t>
  </si>
  <si>
    <t>Description_439</t>
  </si>
  <si>
    <t>Description_440</t>
  </si>
  <si>
    <t>Description_441</t>
  </si>
  <si>
    <t>Description_442</t>
  </si>
  <si>
    <t>Description_443</t>
  </si>
  <si>
    <t>Description_444</t>
  </si>
  <si>
    <t>Description_445</t>
  </si>
  <si>
    <t>Description_446</t>
  </si>
  <si>
    <t>Description_447</t>
  </si>
  <si>
    <t>Description_448</t>
  </si>
  <si>
    <t>Description_449</t>
  </si>
  <si>
    <t>Description_450</t>
  </si>
  <si>
    <t>Description_451</t>
  </si>
  <si>
    <t>Description_452</t>
  </si>
  <si>
    <t>Description_453</t>
  </si>
  <si>
    <t>Description_454</t>
  </si>
  <si>
    <t>Description_455</t>
  </si>
  <si>
    <t>Description_456</t>
  </si>
  <si>
    <t>Description_457</t>
  </si>
  <si>
    <t>Description_458</t>
  </si>
  <si>
    <t>Description_459</t>
  </si>
  <si>
    <t>Description_460</t>
  </si>
  <si>
    <t>Description_461</t>
  </si>
  <si>
    <t>2019 Sales</t>
  </si>
  <si>
    <t>FY 2020-2021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</si>
</sst>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[$$-409]#,##0_ ;\-[$$-409]#,##0\ "/>
  </numFmts>
  <fonts count="9" x14ac:knownFonts="1">
    <font>
      <sz val="11"/>
      <color theme="1"/>
      <name val="Garamond"/>
      <family val="2"/>
      <scheme val="minor"/>
    </font>
    <font>
      <sz val="8"/>
      <name val="Garamond"/>
      <family val="2"/>
      <scheme val="minor"/>
    </font>
    <font>
      <sz val="11"/>
      <color theme="1"/>
      <name val="Garamond"/>
      <family val="2"/>
      <scheme val="minor"/>
    </font>
    <font>
      <b/>
      <sz val="11"/>
      <color theme="1"/>
      <name val="Garamond"/>
      <family val="2"/>
      <scheme val="minor"/>
    </font>
    <font>
      <b/>
      <sz val="18"/>
      <color theme="1"/>
      <name val="Garamond"/>
      <family val="2"/>
      <scheme val="minor"/>
    </font>
    <font>
      <sz val="11"/>
      <color theme="0" tint="-4.9989318521683403E-2"/>
      <name val="Garamond"/>
      <family val="2"/>
      <scheme val="minor"/>
    </font>
    <font>
      <b/>
      <sz val="11"/>
      <color theme="1"/>
      <name val="Garamond"/>
      <family val="1"/>
      <scheme val="minor"/>
    </font>
    <font>
      <b/>
      <sz val="15"/>
      <color theme="3"/>
      <name val="Garamond"/>
      <family val="2"/>
      <scheme val="minor"/>
    </font>
    <font>
      <b/>
      <sz val="12"/>
      <color theme="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F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0"/>
      </right>
      <top/>
      <bottom style="thick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thick">
        <color theme="4"/>
      </top>
      <bottom style="thin">
        <color theme="0"/>
      </bottom>
      <diagonal/>
    </border>
    <border>
      <left/>
      <right/>
      <top style="thick">
        <color theme="4"/>
      </top>
      <bottom style="thin">
        <color theme="0"/>
      </bottom>
      <diagonal/>
    </border>
    <border>
      <left/>
      <right style="thin">
        <color theme="0"/>
      </right>
      <top style="thick">
        <color theme="4"/>
      </top>
      <bottom style="thin">
        <color theme="0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36" applyNumberFormat="0" applyFill="0" applyAlignment="0" applyProtection="0"/>
  </cellStyleXfs>
  <cellXfs count="185">
    <xf numFmtId="0" fontId="0" fillId="0" borderId="0" xfId="0"/>
    <xf numFmtId="17" fontId="0" fillId="0" borderId="0" xfId="0" applyNumberFormat="1"/>
    <xf numFmtId="164" fontId="0" fillId="0" borderId="0" xfId="1" applyNumberFormat="1" applyFont="1"/>
    <xf numFmtId="0" fontId="3" fillId="0" borderId="0" xfId="0" applyFont="1"/>
    <xf numFmtId="3" fontId="0" fillId="0" borderId="0" xfId="0" applyNumberFormat="1"/>
    <xf numFmtId="3" fontId="3" fillId="0" borderId="0" xfId="0" applyNumberFormat="1" applyFont="1"/>
    <xf numFmtId="9" fontId="3" fillId="0" borderId="0" xfId="2" applyFont="1"/>
    <xf numFmtId="164" fontId="3" fillId="0" borderId="0" xfId="1" applyNumberFormat="1" applyFont="1"/>
    <xf numFmtId="3" fontId="0" fillId="0" borderId="25" xfId="0" applyNumberFormat="1" applyBorder="1"/>
    <xf numFmtId="9" fontId="0" fillId="0" borderId="25" xfId="2" applyFont="1" applyBorder="1"/>
    <xf numFmtId="164" fontId="0" fillId="0" borderId="26" xfId="1" applyNumberFormat="1" applyFont="1" applyBorder="1"/>
    <xf numFmtId="0" fontId="0" fillId="0" borderId="27" xfId="0" applyBorder="1"/>
    <xf numFmtId="3" fontId="0" fillId="0" borderId="3" xfId="0" applyNumberFormat="1" applyBorder="1"/>
    <xf numFmtId="164" fontId="0" fillId="0" borderId="4" xfId="1" applyNumberFormat="1" applyFont="1" applyBorder="1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0" fillId="0" borderId="0" xfId="1" applyNumberFormat="1" applyFont="1" applyProtection="1">
      <protection hidden="1"/>
    </xf>
    <xf numFmtId="17" fontId="0" fillId="0" borderId="0" xfId="0" applyNumberFormat="1" applyProtection="1">
      <protection hidden="1"/>
    </xf>
    <xf numFmtId="0" fontId="3" fillId="4" borderId="19" xfId="0" applyFont="1" applyFill="1" applyBorder="1" applyProtection="1">
      <protection hidden="1"/>
    </xf>
    <xf numFmtId="0" fontId="3" fillId="4" borderId="5" xfId="0" applyFont="1" applyFill="1" applyBorder="1" applyProtection="1">
      <protection hidden="1"/>
    </xf>
    <xf numFmtId="0" fontId="3" fillId="4" borderId="7" xfId="0" applyFont="1" applyFill="1" applyBorder="1" applyProtection="1">
      <protection hidden="1"/>
    </xf>
    <xf numFmtId="17" fontId="3" fillId="4" borderId="20" xfId="0" applyNumberFormat="1" applyFont="1" applyFill="1" applyBorder="1" applyProtection="1">
      <protection hidden="1"/>
    </xf>
    <xf numFmtId="17" fontId="3" fillId="4" borderId="19" xfId="0" applyNumberFormat="1" applyFont="1" applyFill="1" applyBorder="1" applyProtection="1">
      <protection hidden="1"/>
    </xf>
    <xf numFmtId="17" fontId="3" fillId="4" borderId="32" xfId="0" applyNumberFormat="1" applyFont="1" applyFill="1" applyBorder="1" applyProtection="1">
      <protection hidden="1"/>
    </xf>
    <xf numFmtId="0" fontId="3" fillId="4" borderId="8" xfId="0" applyFont="1" applyFill="1" applyBorder="1" applyProtection="1">
      <protection hidden="1"/>
    </xf>
    <xf numFmtId="0" fontId="0" fillId="0" borderId="28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9" fontId="0" fillId="6" borderId="19" xfId="2" applyFont="1" applyFill="1" applyBorder="1" applyProtection="1">
      <protection hidden="1"/>
    </xf>
    <xf numFmtId="164" fontId="0" fillId="2" borderId="5" xfId="0" applyNumberFormat="1" applyFill="1" applyBorder="1" applyProtection="1">
      <protection hidden="1"/>
    </xf>
    <xf numFmtId="164" fontId="0" fillId="5" borderId="9" xfId="1" applyNumberFormat="1" applyFont="1" applyFill="1" applyBorder="1" applyProtection="1">
      <protection hidden="1"/>
    </xf>
    <xf numFmtId="164" fontId="0" fillId="5" borderId="5" xfId="1" applyNumberFormat="1" applyFont="1" applyFill="1" applyBorder="1" applyProtection="1">
      <protection hidden="1"/>
    </xf>
    <xf numFmtId="164" fontId="0" fillId="5" borderId="10" xfId="1" applyNumberFormat="1" applyFont="1" applyFill="1" applyBorder="1" applyProtection="1">
      <protection hidden="1"/>
    </xf>
    <xf numFmtId="164" fontId="0" fillId="2" borderId="8" xfId="0" applyNumberFormat="1" applyFill="1" applyBorder="1" applyProtection="1">
      <protection hidden="1"/>
    </xf>
    <xf numFmtId="164" fontId="0" fillId="2" borderId="29" xfId="0" applyNumberFormat="1" applyFill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5" xfId="0" applyFill="1" applyBorder="1" applyProtection="1">
      <protection hidden="1"/>
    </xf>
    <xf numFmtId="164" fontId="0" fillId="2" borderId="7" xfId="1" applyNumberFormat="1" applyFont="1" applyFill="1" applyBorder="1" applyProtection="1">
      <protection hidden="1"/>
    </xf>
    <xf numFmtId="0" fontId="0" fillId="0" borderId="8" xfId="0" applyFill="1" applyBorder="1" applyProtection="1">
      <protection hidden="1"/>
    </xf>
    <xf numFmtId="164" fontId="0" fillId="2" borderId="30" xfId="0" applyNumberFormat="1" applyFill="1" applyBorder="1" applyProtection="1">
      <protection hidden="1"/>
    </xf>
    <xf numFmtId="9" fontId="0" fillId="2" borderId="5" xfId="2" applyFont="1" applyFill="1" applyBorder="1" applyProtection="1">
      <protection hidden="1"/>
    </xf>
    <xf numFmtId="9" fontId="0" fillId="2" borderId="7" xfId="2" applyFont="1" applyFill="1" applyBorder="1" applyProtection="1">
      <protection hidden="1"/>
    </xf>
    <xf numFmtId="9" fontId="0" fillId="5" borderId="9" xfId="2" applyFont="1" applyFill="1" applyBorder="1" applyProtection="1">
      <protection hidden="1"/>
    </xf>
    <xf numFmtId="9" fontId="0" fillId="5" borderId="5" xfId="2" applyFont="1" applyFill="1" applyBorder="1" applyProtection="1">
      <protection hidden="1"/>
    </xf>
    <xf numFmtId="9" fontId="0" fillId="5" borderId="10" xfId="2" applyFont="1" applyFill="1" applyBorder="1" applyProtection="1">
      <protection hidden="1"/>
    </xf>
    <xf numFmtId="164" fontId="0" fillId="2" borderId="31" xfId="0" applyNumberFormat="1" applyFill="1" applyBorder="1" applyProtection="1">
      <protection hidden="1"/>
    </xf>
    <xf numFmtId="0" fontId="0" fillId="0" borderId="4" xfId="0" applyBorder="1" applyProtection="1">
      <protection hidden="1"/>
    </xf>
    <xf numFmtId="9" fontId="0" fillId="5" borderId="11" xfId="2" applyFont="1" applyFill="1" applyBorder="1" applyProtection="1">
      <protection hidden="1"/>
    </xf>
    <xf numFmtId="9" fontId="0" fillId="5" borderId="12" xfId="2" applyFont="1" applyFill="1" applyBorder="1" applyProtection="1">
      <protection hidden="1"/>
    </xf>
    <xf numFmtId="9" fontId="0" fillId="5" borderId="13" xfId="2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3" fillId="0" borderId="15" xfId="0" applyFont="1" applyBorder="1" applyAlignment="1" applyProtection="1">
      <alignment horizontal="right"/>
      <protection hidden="1"/>
    </xf>
    <xf numFmtId="0" fontId="3" fillId="4" borderId="16" xfId="0" applyFont="1" applyFill="1" applyBorder="1" applyProtection="1">
      <protection hidden="1"/>
    </xf>
    <xf numFmtId="0" fontId="3" fillId="4" borderId="18" xfId="0" applyFont="1" applyFill="1" applyBorder="1" applyProtection="1">
      <protection hidden="1"/>
    </xf>
    <xf numFmtId="17" fontId="3" fillId="4" borderId="17" xfId="0" applyNumberFormat="1" applyFont="1" applyFill="1" applyBorder="1" applyProtection="1">
      <protection hidden="1"/>
    </xf>
    <xf numFmtId="17" fontId="3" fillId="4" borderId="6" xfId="0" applyNumberFormat="1" applyFont="1" applyFill="1" applyBorder="1" applyProtection="1">
      <protection hidden="1"/>
    </xf>
    <xf numFmtId="164" fontId="0" fillId="2" borderId="20" xfId="1" applyNumberFormat="1" applyFont="1" applyFill="1" applyBorder="1" applyProtection="1">
      <protection hidden="1"/>
    </xf>
    <xf numFmtId="164" fontId="0" fillId="5" borderId="20" xfId="1" applyNumberFormat="1" applyFont="1" applyFill="1" applyBorder="1" applyProtection="1">
      <protection hidden="1"/>
    </xf>
    <xf numFmtId="9" fontId="5" fillId="6" borderId="29" xfId="2" applyFont="1" applyFill="1" applyBorder="1" applyProtection="1">
      <protection hidden="1"/>
    </xf>
    <xf numFmtId="9" fontId="5" fillId="6" borderId="30" xfId="2" applyFont="1" applyFill="1" applyBorder="1" applyProtection="1">
      <protection hidden="1"/>
    </xf>
    <xf numFmtId="9" fontId="5" fillId="6" borderId="31" xfId="2" applyFont="1" applyFill="1" applyBorder="1" applyProtection="1">
      <protection hidden="1"/>
    </xf>
    <xf numFmtId="9" fontId="3" fillId="6" borderId="16" xfId="2" applyFont="1" applyFill="1" applyBorder="1" applyProtection="1">
      <protection hidden="1"/>
    </xf>
    <xf numFmtId="164" fontId="3" fillId="2" borderId="17" xfId="1" applyNumberFormat="1" applyFont="1" applyFill="1" applyBorder="1" applyProtection="1">
      <protection hidden="1"/>
    </xf>
    <xf numFmtId="164" fontId="3" fillId="5" borderId="17" xfId="1" applyNumberFormat="1" applyFont="1" applyFill="1" applyBorder="1" applyProtection="1">
      <protection hidden="1"/>
    </xf>
    <xf numFmtId="0" fontId="3" fillId="4" borderId="14" xfId="0" applyFont="1" applyFill="1" applyBorder="1" applyProtection="1">
      <protection hidden="1"/>
    </xf>
    <xf numFmtId="17" fontId="3" fillId="4" borderId="9" xfId="0" applyNumberFormat="1" applyFont="1" applyFill="1" applyBorder="1" applyProtection="1">
      <protection hidden="1"/>
    </xf>
    <xf numFmtId="0" fontId="0" fillId="3" borderId="0" xfId="0" applyFill="1" applyProtection="1">
      <protection hidden="1"/>
    </xf>
    <xf numFmtId="164" fontId="0" fillId="2" borderId="5" xfId="1" applyNumberFormat="1" applyFont="1" applyFill="1" applyBorder="1" applyProtection="1">
      <protection hidden="1"/>
    </xf>
    <xf numFmtId="0" fontId="0" fillId="3" borderId="33" xfId="0" applyFill="1" applyBorder="1" applyProtection="1">
      <protection hidden="1"/>
    </xf>
    <xf numFmtId="0" fontId="0" fillId="3" borderId="34" xfId="0" applyFill="1" applyBorder="1" applyProtection="1">
      <protection hidden="1"/>
    </xf>
    <xf numFmtId="0" fontId="3" fillId="5" borderId="0" xfId="0" applyFont="1" applyFill="1" applyProtection="1">
      <protection locked="0"/>
    </xf>
    <xf numFmtId="1" fontId="0" fillId="0" borderId="0" xfId="0" applyNumberFormat="1"/>
    <xf numFmtId="3" fontId="3" fillId="8" borderId="25" xfId="0" applyNumberFormat="1" applyFont="1" applyFill="1" applyBorder="1" applyAlignment="1">
      <alignment horizontal="center" vertical="center"/>
    </xf>
    <xf numFmtId="164" fontId="6" fillId="0" borderId="0" xfId="1" applyNumberFormat="1" applyFo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164" fontId="0" fillId="2" borderId="25" xfId="1" applyNumberFormat="1" applyFont="1" applyFill="1" applyBorder="1"/>
    <xf numFmtId="164" fontId="0" fillId="2" borderId="0" xfId="1" applyNumberFormat="1" applyFont="1" applyFill="1" applyBorder="1"/>
    <xf numFmtId="0" fontId="0" fillId="0" borderId="25" xfId="0" applyBorder="1"/>
    <xf numFmtId="0" fontId="0" fillId="0" borderId="3" xfId="0" applyBorder="1"/>
    <xf numFmtId="164" fontId="3" fillId="0" borderId="0" xfId="0" applyNumberFormat="1" applyFont="1"/>
    <xf numFmtId="164" fontId="0" fillId="0" borderId="25" xfId="1" applyNumberFormat="1" applyFont="1" applyBorder="1"/>
    <xf numFmtId="9" fontId="0" fillId="0" borderId="3" xfId="2" applyFont="1" applyBorder="1"/>
    <xf numFmtId="164" fontId="0" fillId="0" borderId="3" xfId="1" applyNumberFormat="1" applyFont="1" applyBorder="1"/>
    <xf numFmtId="0" fontId="0" fillId="0" borderId="0" xfId="0" applyNumberForma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164" fontId="0" fillId="10" borderId="0" xfId="1" applyNumberFormat="1" applyFont="1" applyFill="1" applyBorder="1" applyAlignment="1">
      <alignment vertical="top"/>
    </xf>
    <xf numFmtId="0" fontId="0" fillId="10" borderId="0" xfId="0" applyFill="1" applyBorder="1" applyAlignment="1">
      <alignment vertical="top"/>
    </xf>
    <xf numFmtId="0" fontId="0" fillId="10" borderId="26" xfId="0" applyFill="1" applyBorder="1" applyAlignment="1">
      <alignment vertical="top"/>
    </xf>
    <xf numFmtId="0" fontId="0" fillId="0" borderId="27" xfId="0" applyNumberFormat="1" applyBorder="1" applyAlignment="1">
      <alignment vertical="top"/>
    </xf>
    <xf numFmtId="164" fontId="0" fillId="10" borderId="27" xfId="1" applyNumberFormat="1" applyFont="1" applyFill="1" applyBorder="1" applyAlignment="1">
      <alignment vertical="top"/>
    </xf>
    <xf numFmtId="164" fontId="0" fillId="2" borderId="21" xfId="1" applyNumberFormat="1" applyFont="1" applyFill="1" applyBorder="1"/>
    <xf numFmtId="164" fontId="0" fillId="2" borderId="22" xfId="1" applyNumberFormat="1" applyFont="1" applyFill="1" applyBorder="1"/>
    <xf numFmtId="164" fontId="0" fillId="2" borderId="3" xfId="1" applyNumberFormat="1" applyFont="1" applyFill="1" applyBorder="1"/>
    <xf numFmtId="164" fontId="0" fillId="2" borderId="27" xfId="1" applyNumberFormat="1" applyFont="1" applyFill="1" applyBorder="1"/>
    <xf numFmtId="0" fontId="3" fillId="7" borderId="21" xfId="0" applyFont="1" applyFill="1" applyBorder="1"/>
    <xf numFmtId="0" fontId="3" fillId="7" borderId="22" xfId="0" applyFont="1" applyFill="1" applyBorder="1"/>
    <xf numFmtId="0" fontId="3" fillId="8" borderId="22" xfId="0" applyFont="1" applyFill="1" applyBorder="1"/>
    <xf numFmtId="0" fontId="3" fillId="8" borderId="23" xfId="0" applyFont="1" applyFill="1" applyBorder="1"/>
    <xf numFmtId="0" fontId="0" fillId="0" borderId="0" xfId="0" applyNumberFormat="1" applyBorder="1"/>
    <xf numFmtId="0" fontId="0" fillId="0" borderId="22" xfId="0" applyBorder="1" applyAlignment="1">
      <alignment vertical="top"/>
    </xf>
    <xf numFmtId="0" fontId="0" fillId="0" borderId="22" xfId="0" applyNumberFormat="1" applyBorder="1" applyAlignment="1">
      <alignment vertical="top"/>
    </xf>
    <xf numFmtId="164" fontId="0" fillId="0" borderId="22" xfId="1" applyNumberFormat="1" applyFont="1" applyBorder="1" applyAlignment="1">
      <alignment vertical="top"/>
    </xf>
    <xf numFmtId="164" fontId="0" fillId="10" borderId="4" xfId="1" applyNumberFormat="1" applyFont="1" applyFill="1" applyBorder="1" applyAlignment="1">
      <alignment vertical="top"/>
    </xf>
    <xf numFmtId="165" fontId="0" fillId="0" borderId="0" xfId="1" applyNumberFormat="1" applyFont="1" applyBorder="1"/>
    <xf numFmtId="0" fontId="3" fillId="8" borderId="21" xfId="0" applyFont="1" applyFill="1" applyBorder="1"/>
    <xf numFmtId="0" fontId="0" fillId="0" borderId="21" xfId="0" applyBorder="1"/>
    <xf numFmtId="0" fontId="0" fillId="0" borderId="22" xfId="0" applyBorder="1"/>
    <xf numFmtId="165" fontId="0" fillId="0" borderId="22" xfId="1" applyNumberFormat="1" applyFont="1" applyBorder="1"/>
    <xf numFmtId="165" fontId="0" fillId="0" borderId="27" xfId="1" applyNumberFormat="1" applyFont="1" applyBorder="1"/>
    <xf numFmtId="3" fontId="0" fillId="0" borderId="0" xfId="0" applyNumberFormat="1" applyBorder="1"/>
    <xf numFmtId="3" fontId="0" fillId="0" borderId="27" xfId="0" applyNumberFormat="1" applyBorder="1"/>
    <xf numFmtId="3" fontId="3" fillId="8" borderId="35" xfId="0" applyNumberFormat="1" applyFont="1" applyFill="1" applyBorder="1"/>
    <xf numFmtId="164" fontId="0" fillId="0" borderId="0" xfId="1" applyNumberFormat="1" applyFont="1" applyBorder="1"/>
    <xf numFmtId="164" fontId="0" fillId="0" borderId="21" xfId="1" applyNumberFormat="1" applyFont="1" applyBorder="1"/>
    <xf numFmtId="9" fontId="0" fillId="0" borderId="0" xfId="2" applyFont="1" applyBorder="1"/>
    <xf numFmtId="9" fontId="0" fillId="0" borderId="27" xfId="2" applyFont="1" applyBorder="1"/>
    <xf numFmtId="3" fontId="3" fillId="8" borderId="21" xfId="0" applyNumberFormat="1" applyFont="1" applyFill="1" applyBorder="1"/>
    <xf numFmtId="3" fontId="3" fillId="8" borderId="23" xfId="0" applyNumberFormat="1" applyFont="1" applyFill="1" applyBorder="1"/>
    <xf numFmtId="3" fontId="0" fillId="0" borderId="21" xfId="0" applyNumberFormat="1" applyBorder="1"/>
    <xf numFmtId="164" fontId="0" fillId="0" borderId="23" xfId="1" applyNumberFormat="1" applyFont="1" applyBorder="1"/>
    <xf numFmtId="164" fontId="0" fillId="0" borderId="22" xfId="1" applyNumberFormat="1" applyFont="1" applyBorder="1"/>
    <xf numFmtId="9" fontId="0" fillId="0" borderId="21" xfId="2" applyFont="1" applyBorder="1"/>
    <xf numFmtId="9" fontId="0" fillId="0" borderId="22" xfId="2" applyFont="1" applyBorder="1"/>
    <xf numFmtId="164" fontId="3" fillId="8" borderId="21" xfId="1" applyNumberFormat="1" applyFont="1" applyFill="1" applyBorder="1"/>
    <xf numFmtId="164" fontId="3" fillId="8" borderId="23" xfId="1" applyNumberFormat="1" applyFont="1" applyFill="1" applyBorder="1"/>
    <xf numFmtId="1" fontId="3" fillId="2" borderId="21" xfId="0" applyNumberFormat="1" applyFont="1" applyFill="1" applyBorder="1"/>
    <xf numFmtId="1" fontId="3" fillId="2" borderId="22" xfId="0" applyNumberFormat="1" applyFont="1" applyFill="1" applyBorder="1"/>
    <xf numFmtId="1" fontId="3" fillId="2" borderId="23" xfId="0" applyNumberFormat="1" applyFont="1" applyFill="1" applyBorder="1"/>
    <xf numFmtId="164" fontId="0" fillId="10" borderId="26" xfId="1" applyNumberFormat="1" applyFont="1" applyFill="1" applyBorder="1" applyAlignment="1">
      <alignment vertical="top"/>
    </xf>
    <xf numFmtId="164" fontId="3" fillId="0" borderId="21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164" fontId="0" fillId="10" borderId="22" xfId="1" applyNumberFormat="1" applyFont="1" applyFill="1" applyBorder="1" applyAlignment="1">
      <alignment vertical="top"/>
    </xf>
    <xf numFmtId="0" fontId="0" fillId="10" borderId="22" xfId="0" applyFill="1" applyBorder="1" applyAlignment="1">
      <alignment vertical="top"/>
    </xf>
    <xf numFmtId="0" fontId="0" fillId="10" borderId="23" xfId="0" applyFill="1" applyBorder="1" applyAlignment="1">
      <alignment vertical="top"/>
    </xf>
    <xf numFmtId="164" fontId="0" fillId="0" borderId="27" xfId="1" applyNumberFormat="1" applyFont="1" applyBorder="1" applyAlignment="1">
      <alignment vertical="top"/>
    </xf>
    <xf numFmtId="164" fontId="0" fillId="2" borderId="23" xfId="1" applyNumberFormat="1" applyFont="1" applyFill="1" applyBorder="1"/>
    <xf numFmtId="164" fontId="0" fillId="2" borderId="26" xfId="1" applyNumberFormat="1" applyFont="1" applyFill="1" applyBorder="1"/>
    <xf numFmtId="164" fontId="0" fillId="2" borderId="4" xfId="1" applyNumberFormat="1" applyFont="1" applyFill="1" applyBorder="1"/>
    <xf numFmtId="164" fontId="0" fillId="2" borderId="38" xfId="0" applyNumberFormat="1" applyFill="1" applyBorder="1" applyAlignment="1" applyProtection="1">
      <alignment horizontal="center"/>
      <protection hidden="1"/>
    </xf>
    <xf numFmtId="164" fontId="0" fillId="2" borderId="39" xfId="0" applyNumberFormat="1" applyFill="1" applyBorder="1" applyAlignment="1" applyProtection="1">
      <alignment horizontal="center"/>
      <protection hidden="1"/>
    </xf>
    <xf numFmtId="164" fontId="0" fillId="5" borderId="40" xfId="1" applyNumberFormat="1" applyFont="1" applyFill="1" applyBorder="1" applyAlignment="1" applyProtection="1">
      <alignment horizontal="center"/>
      <protection hidden="1"/>
    </xf>
    <xf numFmtId="164" fontId="0" fillId="5" borderId="41" xfId="1" applyNumberFormat="1" applyFont="1" applyFill="1" applyBorder="1" applyAlignment="1" applyProtection="1">
      <alignment horizontal="center"/>
      <protection hidden="1"/>
    </xf>
    <xf numFmtId="164" fontId="0" fillId="5" borderId="42" xfId="1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8" fillId="11" borderId="36" xfId="3" applyFont="1" applyFill="1" applyAlignment="1" applyProtection="1">
      <alignment horizontal="center"/>
      <protection hidden="1"/>
    </xf>
    <xf numFmtId="0" fontId="8" fillId="11" borderId="37" xfId="3" applyFont="1" applyFill="1" applyBorder="1" applyAlignment="1" applyProtection="1">
      <alignment horizontal="center"/>
      <protection hidden="1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3" fontId="3" fillId="8" borderId="21" xfId="0" applyNumberFormat="1" applyFont="1" applyFill="1" applyBorder="1" applyAlignment="1">
      <alignment horizontal="center" vertical="center"/>
    </xf>
    <xf numFmtId="3" fontId="3" fillId="8" borderId="23" xfId="0" applyNumberFormat="1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64" fontId="3" fillId="8" borderId="21" xfId="1" applyNumberFormat="1" applyFont="1" applyFill="1" applyBorder="1" applyAlignment="1">
      <alignment horizontal="center" vertical="center"/>
    </xf>
    <xf numFmtId="164" fontId="3" fillId="8" borderId="23" xfId="1" applyNumberFormat="1" applyFont="1" applyFill="1" applyBorder="1" applyAlignment="1">
      <alignment horizontal="center" vertical="center"/>
    </xf>
    <xf numFmtId="164" fontId="3" fillId="8" borderId="3" xfId="1" applyNumberFormat="1" applyFont="1" applyFill="1" applyBorder="1" applyAlignment="1">
      <alignment horizontal="center" vertical="center"/>
    </xf>
    <xf numFmtId="164" fontId="3" fillId="8" borderId="4" xfId="1" applyNumberFormat="1" applyFont="1" applyFill="1" applyBorder="1" applyAlignment="1">
      <alignment horizontal="center" vertical="center"/>
    </xf>
    <xf numFmtId="0" fontId="3" fillId="7" borderId="23" xfId="0" applyFont="1" applyFill="1" applyBorder="1"/>
    <xf numFmtId="0" fontId="0" fillId="0" borderId="21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4" xfId="0" applyFont="1" applyBorder="1" applyAlignment="1">
      <alignment horizontal="center"/>
    </xf>
  </cellXfs>
  <cellStyles count="4">
    <cellStyle name="Comma" xfId="1" builtinId="3"/>
    <cellStyle name="Heading 1" xfId="3" builtinId="16"/>
    <cellStyle name="Normal" xfId="0" builtinId="0"/>
    <cellStyle name="Percent" xfId="2" builtinId="5"/>
  </cellStyles>
  <dxfs count="27">
    <dxf>
      <fill>
        <patternFill patternType="solid">
          <bgColor rgb="FF81B8C1"/>
        </patternFill>
      </fill>
      <border>
        <vertical/>
        <horizontal/>
      </border>
    </dxf>
    <dxf>
      <fill>
        <patternFill patternType="solid">
          <bgColor theme="6" tint="0.59996337778862885"/>
        </patternFill>
      </fill>
      <border>
        <vertical/>
        <horizontal/>
      </border>
    </dxf>
    <dxf>
      <fill>
        <patternFill patternType="solid">
          <bgColor theme="4" tint="0.79998168889431442"/>
        </patternFill>
      </fill>
      <border>
        <vertical/>
        <horizontal/>
      </border>
    </dxf>
    <dxf>
      <fill>
        <patternFill patternType="solid">
          <bgColor theme="0" tint="-0.14996795556505021"/>
        </patternFill>
      </fill>
      <border>
        <vertical/>
        <horizontal/>
      </border>
    </dxf>
    <dxf>
      <font>
        <b val="0"/>
        <i val="0"/>
        <color rgb="FF00B050"/>
      </font>
    </dxf>
    <dxf>
      <font>
        <b/>
        <i/>
        <color rgb="FFFF0000"/>
      </font>
    </dxf>
    <dxf>
      <font>
        <b val="0"/>
        <i val="0"/>
        <color auto="1"/>
      </font>
      <fill>
        <patternFill>
          <bgColor rgb="FFFFDB69"/>
        </patternFill>
      </fill>
    </dxf>
    <dxf>
      <font>
        <b val="0"/>
        <i val="0"/>
        <color rgb="FF00B050"/>
      </font>
    </dxf>
    <dxf>
      <font>
        <b/>
        <i/>
        <color rgb="FFFF0000"/>
      </font>
    </dxf>
    <dxf>
      <font>
        <b val="0"/>
        <i val="0"/>
        <color auto="1"/>
      </font>
      <fill>
        <patternFill>
          <bgColor rgb="FFFFDB69"/>
        </patternFill>
      </fill>
    </dxf>
    <dxf>
      <font>
        <b val="0"/>
        <i val="0"/>
        <color rgb="FF00B050"/>
      </font>
    </dxf>
    <dxf>
      <font>
        <b/>
        <i/>
        <color rgb="FFFF0000"/>
      </font>
    </dxf>
    <dxf>
      <font>
        <b val="0"/>
        <i val="0"/>
        <color auto="1"/>
      </font>
      <fill>
        <patternFill>
          <bgColor rgb="FFFFDB69"/>
        </patternFill>
      </fill>
    </dxf>
    <dxf>
      <font>
        <b val="0"/>
        <i val="0"/>
        <color rgb="FF00B050"/>
      </font>
    </dxf>
    <dxf>
      <font>
        <b/>
        <i/>
        <color rgb="FFFF0000"/>
      </font>
    </dxf>
    <dxf>
      <font>
        <b val="0"/>
        <i val="0"/>
        <color auto="1"/>
      </font>
      <fill>
        <patternFill>
          <bgColor rgb="FFFFDB69"/>
        </patternFill>
      </fill>
    </dxf>
    <dxf>
      <font>
        <b val="0"/>
        <i val="0"/>
        <color rgb="FF00B050"/>
      </font>
    </dxf>
    <dxf>
      <font>
        <b/>
        <i/>
        <color rgb="FFFF0000"/>
      </font>
    </dxf>
    <dxf>
      <font>
        <b val="0"/>
        <i val="0"/>
        <color auto="1"/>
      </font>
      <fill>
        <patternFill>
          <bgColor rgb="FFFFDB69"/>
        </patternFill>
      </fill>
    </dxf>
    <dxf>
      <fill>
        <patternFill patternType="solid">
          <bgColor rgb="FF8EC0C8"/>
        </patternFill>
      </fill>
      <border>
        <vertical/>
        <horizontal/>
      </border>
    </dxf>
    <dxf>
      <fill>
        <patternFill patternType="solid">
          <bgColor theme="6" tint="0.59996337778862885"/>
        </patternFill>
      </fill>
      <border>
        <vertical/>
        <horizontal/>
      </border>
    </dxf>
    <dxf>
      <fill>
        <patternFill patternType="solid">
          <bgColor theme="4" tint="0.79998168889431442"/>
        </patternFill>
      </fill>
      <border>
        <vertical/>
        <horizontal/>
      </border>
    </dxf>
    <dxf>
      <fill>
        <patternFill patternType="solid">
          <bgColor theme="0" tint="-0.14996795556505021"/>
        </patternFill>
      </fill>
      <border>
        <vertical/>
        <horizontal/>
      </border>
    </dxf>
    <dxf>
      <fill>
        <patternFill patternType="solid">
          <bgColor rgb="FF92C2C8"/>
        </patternFill>
      </fill>
      <border>
        <vertical/>
        <horizontal/>
      </border>
    </dxf>
    <dxf>
      <fill>
        <patternFill patternType="solid">
          <bgColor theme="6" tint="0.59996337778862885"/>
        </patternFill>
      </fill>
      <border>
        <vertical/>
        <horizontal/>
      </border>
    </dxf>
    <dxf>
      <fill>
        <patternFill patternType="solid">
          <bgColor theme="4" tint="0.79998168889431442"/>
        </patternFill>
      </fill>
      <border>
        <vertical/>
        <horizontal/>
      </border>
    </dxf>
    <dxf>
      <fill>
        <patternFill patternType="solid">
          <bgColor theme="0" tint="-0.1499679555650502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81B8C1"/>
      <color rgb="FF92C2C8"/>
      <color rgb="FF8EC0C8"/>
      <color rgb="FFFFDB69"/>
      <color rgb="FFFFD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'Forecast Analysis'!$C$9</c:f>
          <c:strCache>
            <c:ptCount val="1"/>
            <c:pt idx="0">
              <c:v>Total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 Analysis'!$E$7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'Forecast Analysis'!$F$6:$Q$6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'Forecast Analysis'!$F$7:$Q$7</c:f>
              <c:numCache>
                <c:formatCode>_ * #,##0_ ;_ * \-#,##0_ ;_ * "-"??_ ;_ @_ </c:formatCode>
                <c:ptCount val="12"/>
                <c:pt idx="0">
                  <c:v>1443510</c:v>
                </c:pt>
                <c:pt idx="1">
                  <c:v>1765726</c:v>
                </c:pt>
                <c:pt idx="2">
                  <c:v>1259874</c:v>
                </c:pt>
                <c:pt idx="3">
                  <c:v>1645986</c:v>
                </c:pt>
                <c:pt idx="4">
                  <c:v>1502303</c:v>
                </c:pt>
                <c:pt idx="5">
                  <c:v>1366451</c:v>
                </c:pt>
                <c:pt idx="6">
                  <c:v>1370032</c:v>
                </c:pt>
                <c:pt idx="7">
                  <c:v>1231156</c:v>
                </c:pt>
                <c:pt idx="8">
                  <c:v>1949190</c:v>
                </c:pt>
                <c:pt idx="9">
                  <c:v>1285088</c:v>
                </c:pt>
                <c:pt idx="10">
                  <c:v>1416409</c:v>
                </c:pt>
                <c:pt idx="11">
                  <c:v>1472047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E4-47A2-AA2D-24737CB37EF9}"/>
            </c:ext>
          </c:extLst>
        </c:ser>
        <c:ser>
          <c:idx val="1"/>
          <c:order val="1"/>
          <c:tx>
            <c:strRef>
              <c:f>'Forecast Analysis'!$E$8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'Forecast Analysis'!$F$6:$Q$6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'Forecast Analysis'!$F$8:$Q$8</c:f>
              <c:numCache>
                <c:formatCode>_ * #,##0_ ;_ * \-#,##0_ ;_ * "-"??_ ;_ @_ </c:formatCode>
                <c:ptCount val="12"/>
                <c:pt idx="0">
                  <c:v>1659105</c:v>
                </c:pt>
                <c:pt idx="1">
                  <c:v>1603249</c:v>
                </c:pt>
                <c:pt idx="2">
                  <c:v>2936558</c:v>
                </c:pt>
                <c:pt idx="3">
                  <c:v>1228629</c:v>
                </c:pt>
                <c:pt idx="4">
                  <c:v>1075378</c:v>
                </c:pt>
                <c:pt idx="5">
                  <c:v>1114346</c:v>
                </c:pt>
                <c:pt idx="6">
                  <c:v>1365029</c:v>
                </c:pt>
                <c:pt idx="7">
                  <c:v>1184009</c:v>
                </c:pt>
                <c:pt idx="8">
                  <c:v>1478428</c:v>
                </c:pt>
                <c:pt idx="9">
                  <c:v>1681586</c:v>
                </c:pt>
                <c:pt idx="10">
                  <c:v>1243679</c:v>
                </c:pt>
                <c:pt idx="11">
                  <c:v>1268507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4-47A2-AA2D-24737CB37EF9}"/>
            </c:ext>
          </c:extLst>
        </c:ser>
        <c:ser>
          <c:idx val="2"/>
          <c:order val="2"/>
          <c:tx>
            <c:strRef>
              <c:f>'Forecast Analysis'!$E$9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'Forecast Analysis'!$F$6:$Q$6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'Forecast Analysis'!$F$9:$Q$9</c:f>
              <c:numCache>
                <c:formatCode>_ * #,##0_ ;_ * \-#,##0_ ;_ * "-"??_ ;_ @_ </c:formatCode>
                <c:ptCount val="12"/>
                <c:pt idx="0">
                  <c:v>1100978</c:v>
                </c:pt>
                <c:pt idx="1">
                  <c:v>1146630</c:v>
                </c:pt>
                <c:pt idx="2">
                  <c:v>1662446</c:v>
                </c:pt>
                <c:pt idx="3">
                  <c:v>1443891</c:v>
                </c:pt>
                <c:pt idx="4">
                  <c:v>1292191</c:v>
                </c:pt>
                <c:pt idx="5">
                  <c:v>1271194</c:v>
                </c:pt>
                <c:pt idx="6">
                  <c:v>1442400</c:v>
                </c:pt>
                <c:pt idx="7">
                  <c:v>2173807</c:v>
                </c:pt>
                <c:pt idx="8">
                  <c:v>1786984</c:v>
                </c:pt>
                <c:pt idx="9">
                  <c:v>1458194</c:v>
                </c:pt>
                <c:pt idx="10">
                  <c:v>1243313</c:v>
                </c:pt>
                <c:pt idx="11">
                  <c:v>1329736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E4-47A2-AA2D-24737CB37EF9}"/>
            </c:ext>
          </c:extLst>
        </c:ser>
        <c:ser>
          <c:idx val="3"/>
          <c:order val="3"/>
          <c:tx>
            <c:strRef>
              <c:f>'Forecast Analysis'!$E$10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'Forecast Analysis'!$F$6:$Q$6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'Forecast Analysis'!$F$10:$Q$10</c:f>
              <c:numCache>
                <c:formatCode>_ * #,##0_ ;_ * \-#,##0_ ;_ * "-"??_ ;_ @_ </c:formatCode>
                <c:ptCount val="12"/>
                <c:pt idx="0">
                  <c:v>1098881</c:v>
                </c:pt>
                <c:pt idx="1">
                  <c:v>953204</c:v>
                </c:pt>
                <c:pt idx="2">
                  <c:v>1320474</c:v>
                </c:pt>
                <c:pt idx="3">
                  <c:v>1154190</c:v>
                </c:pt>
                <c:pt idx="4">
                  <c:v>1084498</c:v>
                </c:pt>
                <c:pt idx="5">
                  <c:v>1117545</c:v>
                </c:pt>
                <c:pt idx="6">
                  <c:v>1122520</c:v>
                </c:pt>
                <c:pt idx="7">
                  <c:v>1076655</c:v>
                </c:pt>
                <c:pt idx="8">
                  <c:v>1082178</c:v>
                </c:pt>
                <c:pt idx="9">
                  <c:v>1099537</c:v>
                </c:pt>
                <c:pt idx="10">
                  <c:v>839780</c:v>
                </c:pt>
                <c:pt idx="11">
                  <c:v>844439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E4-47A2-AA2D-24737CB37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969856"/>
        <c:axId val="1233970272"/>
      </c:lineChart>
      <c:catAx>
        <c:axId val="12339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970272"/>
        <c:crosses val="autoZero"/>
        <c:auto val="1"/>
        <c:lblAlgn val="ctr"/>
        <c:lblOffset val="100"/>
        <c:noMultiLvlLbl val="0"/>
      </c:catAx>
      <c:valAx>
        <c:axId val="123397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96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2767013</xdr:colOff>
      <xdr:row>3</xdr:row>
      <xdr:rowOff>190499</xdr:rowOff>
    </xdr:from>
    <xdr:to>
      <xdr:col>16</xdr:col>
      <xdr:colOff>561975</xdr:colOff>
      <xdr:row>19</xdr:row>
      <xdr:rowOff>71435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AA1F08-C6BC-48BA-A8F3-09F0ED30AA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0</xdr:row>
      <xdr:rowOff>38100</xdr:rowOff>
    </xdr:from>
    <xdr:to>
      <xdr:col>3</xdr:col>
      <xdr:colOff>376452</xdr:colOff>
      <xdr:row>3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04860B-5820-44F7-ACDF-3149F3D7C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167027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238339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3F615-2376-4A66-B8E5-76B37800E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7027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1167027</xdr:colOff>
      <xdr:row>3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502F8D-18DC-4E39-89E2-14A3298DE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7027" cy="7620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7"/>
  <sheetViews>
    <sheetView showGridLines="0" tabSelected="1" topLeftCell="C1" workbookViewId="0">
      <selection activeCell="D29" sqref="D29"/>
    </sheetView>
  </sheetViews>
  <sheetFormatPr defaultRowHeight="14.25" x14ac:dyDescent="0.45"/>
  <cols>
    <col min="1" max="1" width="1.140625" style="15" hidden="1" customWidth="1"/>
    <col min="2" max="2" width="1.7109375" style="15" hidden="1" customWidth="1"/>
    <col min="3" max="3" width="12.42578125" style="15" customWidth="1"/>
    <col min="4" max="4" width="39.42578125" style="15" customWidth="1"/>
    <col min="5" max="5" width="8.85546875" style="15" bestFit="1" customWidth="1"/>
    <col min="6" max="9" width="12.140625" style="15" customWidth="1"/>
    <col min="10" max="10" width="9.85546875" style="15" customWidth="1"/>
    <col min="11" max="14" width="12.140625" style="15" customWidth="1"/>
    <col min="15" max="15" width="10" style="15" bestFit="1" customWidth="1"/>
    <col min="16" max="16" width="19.5703125" style="15" bestFit="1" customWidth="1"/>
    <col min="17" max="17" width="10" style="15" bestFit="1" customWidth="1"/>
    <col min="18" max="16384" width="9.140625" style="15"/>
  </cols>
  <sheetData>
    <row r="1" spans="3:19" x14ac:dyDescent="0.4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3:19" ht="23.25" x14ac:dyDescent="0.7">
      <c r="C2" s="14"/>
      <c r="D2" s="147" t="str">
        <f>" "&amp;Master!D1&amp;" Division Sales &amp; Forecast Report"</f>
        <v xml:space="preserve"> Region Division Sales &amp; Forecast Report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"/>
      <c r="R2" s="14"/>
      <c r="S2" s="14"/>
    </row>
    <row r="3" spans="3:19" x14ac:dyDescent="0.45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3:19" x14ac:dyDescent="0.45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3:19" ht="1.9" customHeight="1" x14ac:dyDescent="0.45">
      <c r="F5" s="15">
        <v>1</v>
      </c>
      <c r="G5" s="15">
        <v>2</v>
      </c>
      <c r="H5" s="15">
        <v>3</v>
      </c>
      <c r="I5" s="15">
        <v>4</v>
      </c>
      <c r="J5" s="15">
        <v>5</v>
      </c>
      <c r="K5" s="15">
        <v>6</v>
      </c>
      <c r="L5" s="15">
        <v>7</v>
      </c>
      <c r="M5" s="15">
        <v>8</v>
      </c>
      <c r="N5" s="15">
        <v>9</v>
      </c>
      <c r="O5" s="15">
        <v>10</v>
      </c>
      <c r="P5" s="15">
        <v>11</v>
      </c>
      <c r="Q5" s="15">
        <v>12</v>
      </c>
    </row>
    <row r="6" spans="3:19" x14ac:dyDescent="0.45">
      <c r="F6" s="16" t="s">
        <v>23</v>
      </c>
      <c r="G6" s="16" t="s">
        <v>24</v>
      </c>
      <c r="H6" s="16" t="s">
        <v>25</v>
      </c>
      <c r="I6" s="16" t="s">
        <v>26</v>
      </c>
      <c r="J6" s="16" t="s">
        <v>27</v>
      </c>
      <c r="K6" s="16" t="s">
        <v>28</v>
      </c>
      <c r="L6" s="16" t="s">
        <v>29</v>
      </c>
      <c r="M6" s="16" t="s">
        <v>30</v>
      </c>
      <c r="N6" s="16" t="s">
        <v>31</v>
      </c>
      <c r="O6" s="16" t="s">
        <v>32</v>
      </c>
      <c r="P6" s="16" t="s">
        <v>33</v>
      </c>
      <c r="Q6" s="16" t="s">
        <v>34</v>
      </c>
    </row>
    <row r="7" spans="3:19" x14ac:dyDescent="0.45">
      <c r="C7" s="15" t="s">
        <v>92</v>
      </c>
      <c r="E7" s="16">
        <v>2019</v>
      </c>
      <c r="F7" s="17">
        <f>IF($C$8=Master!$B$6,'Sales+FC'!J$6,SUMIFS('Sales+FC'!J:J,'Sales+FC'!$H:$H,$C$8))</f>
        <v>1443510</v>
      </c>
      <c r="G7" s="17">
        <f>IF($C$8=Master!$B$6,'Sales+FC'!K$6,SUMIFS('Sales+FC'!K:K,'Sales+FC'!$H:$H,$C$8))</f>
        <v>1765726</v>
      </c>
      <c r="H7" s="17">
        <f>IF($C$8=Master!$B$6,'Sales+FC'!L$6,SUMIFS('Sales+FC'!L:L,'Sales+FC'!$H:$H,$C$8))</f>
        <v>1259874</v>
      </c>
      <c r="I7" s="17">
        <f>IF($C$8=Master!$B$6,'Sales+FC'!M$6,SUMIFS('Sales+FC'!M:M,'Sales+FC'!$H:$H,$C$8))</f>
        <v>1645986</v>
      </c>
      <c r="J7" s="17">
        <f>IF($C$8=Master!$B$6,'Sales+FC'!N$6,SUMIFS('Sales+FC'!N:N,'Sales+FC'!$H:$H,$C$8))</f>
        <v>1502303</v>
      </c>
      <c r="K7" s="17">
        <f>IF($C$8=Master!$B$6,'Sales+FC'!O$6,SUMIFS('Sales+FC'!O:O,'Sales+FC'!$H:$H,$C$8))</f>
        <v>1366451</v>
      </c>
      <c r="L7" s="17">
        <f>IF($C$8=Master!$B$6,'Sales+FC'!P$6,SUMIFS('Sales+FC'!P:P,'Sales+FC'!$H:$H,$C$8))</f>
        <v>1370032</v>
      </c>
      <c r="M7" s="17">
        <f>IF($C$8=Master!$B$6,'Sales+FC'!Q$6,SUMIFS('Sales+FC'!Q:Q,'Sales+FC'!$H:$H,$C$8))</f>
        <v>1231156</v>
      </c>
      <c r="N7" s="17">
        <f>IF($C$8=Master!$B$6,'Sales+FC'!R$6,SUMIFS('Sales+FC'!R:R,'Sales+FC'!$H:$H,$C$8))</f>
        <v>1949190</v>
      </c>
      <c r="O7" s="17">
        <f>IF($C$8=Master!$B$6,'Sales+FC'!S$6,SUMIFS('Sales+FC'!S:S,'Sales+FC'!$H:$H,$C$8))</f>
        <v>1285088</v>
      </c>
      <c r="P7" s="17">
        <f>IF($C$8=Master!$B$6,'Sales+FC'!T$6,SUMIFS('Sales+FC'!T:T,'Sales+FC'!$H:$H,$C$8))</f>
        <v>1416409</v>
      </c>
      <c r="Q7" s="17">
        <f>IF($C$8=Master!$B$6,'Sales+FC'!U$6,SUMIFS('Sales+FC'!U:U,'Sales+FC'!$H:$H,$C$8))</f>
        <v>1472047</v>
      </c>
    </row>
    <row r="8" spans="3:19" x14ac:dyDescent="0.45">
      <c r="C8" s="71" t="s">
        <v>87</v>
      </c>
      <c r="E8" s="16">
        <v>2020</v>
      </c>
      <c r="F8" s="17">
        <f>IF($C$8=Master!$B$6,'Sales+FC'!V$6,SUMIFS('Sales+FC'!V:V,'Sales+FC'!$H:$H,$C$8))</f>
        <v>1659105</v>
      </c>
      <c r="G8" s="17">
        <f>IF($C$8=Master!$B$6,'Sales+FC'!W$6,SUMIFS('Sales+FC'!W:W,'Sales+FC'!$H:$H,$C$8))</f>
        <v>1603249</v>
      </c>
      <c r="H8" s="17">
        <f>IF($C$8=Master!$B$6,'Sales+FC'!X$6,SUMIFS('Sales+FC'!X:X,'Sales+FC'!$H:$H,$C$8))</f>
        <v>2936558</v>
      </c>
      <c r="I8" s="17">
        <f>IF($C$8=Master!$B$6,'Sales+FC'!Y$6,SUMIFS('Sales+FC'!Y:Y,'Sales+FC'!$H:$H,$C$8))</f>
        <v>1228629</v>
      </c>
      <c r="J8" s="17">
        <f>IF($C$8=Master!$B$6,'Sales+FC'!Z$6,SUMIFS('Sales+FC'!Z:Z,'Sales+FC'!$H:$H,$C$8))</f>
        <v>1075378</v>
      </c>
      <c r="K8" s="17">
        <f>IF($C$8=Master!$B$6,'Sales+FC'!AA$6,SUMIFS('Sales+FC'!AA:AA,'Sales+FC'!$H:$H,$C$8))</f>
        <v>1114346</v>
      </c>
      <c r="L8" s="17">
        <f>IF($C$8=Master!$B$6,'Sales+FC'!AB$6,SUMIFS('Sales+FC'!AB:AB,'Sales+FC'!$H:$H,$C$8))</f>
        <v>1365029</v>
      </c>
      <c r="M8" s="17">
        <f>IF($C$8=Master!$B$6,'Sales+FC'!AC$6,SUMIFS('Sales+FC'!AC:AC,'Sales+FC'!$H:$H,$C$8))</f>
        <v>1184009</v>
      </c>
      <c r="N8" s="17">
        <f>IF($C$8=Master!$B$6,'Sales+FC'!AD$6,SUMIFS('Sales+FC'!AD:AD,'Sales+FC'!$H:$H,$C$8))</f>
        <v>1478428</v>
      </c>
      <c r="O8" s="17">
        <f>IF($C$8=Master!$B$6,'Sales+FC'!AE$6,SUMIFS('Sales+FC'!AE:AE,'Sales+FC'!$H:$H,$C$8))</f>
        <v>1681586</v>
      </c>
      <c r="P8" s="17">
        <f>IF($C$8=Master!$B$6,'Sales+FC'!AF$6,SUMIFS('Sales+FC'!AF:AF,'Sales+FC'!$H:$H,$C$8))</f>
        <v>1243679</v>
      </c>
      <c r="Q8" s="17">
        <f>IF($C$8=Master!$B$6,'Sales+FC'!AG$6,SUMIFS('Sales+FC'!AG:AG,'Sales+FC'!$H:$H,$C$8))</f>
        <v>1268507</v>
      </c>
    </row>
    <row r="9" spans="3:19" x14ac:dyDescent="0.45">
      <c r="C9" s="16" t="str">
        <f>IFERROR(INDEX('Sales+FC'!I:I,MATCH(C8,'Sales+FC'!H:H,0)),"Total")</f>
        <v>Total</v>
      </c>
      <c r="E9" s="16">
        <v>2021</v>
      </c>
      <c r="F9" s="17">
        <f>IF($C$8=Master!$B$6,'Sales+FC'!AH$6,SUMIFS('Sales+FC'!AH:AH,'Sales+FC'!$H:$H,$C$8))</f>
        <v>1100978</v>
      </c>
      <c r="G9" s="17">
        <f>IF($C$8=Master!$B$6,'Sales+FC'!AI$6,SUMIFS('Sales+FC'!AI:AI,'Sales+FC'!$H:$H,$C$8))</f>
        <v>1146630</v>
      </c>
      <c r="H9" s="17">
        <f>IF($C$8=Master!$B$6,'Sales+FC'!AJ$6,SUMIFS('Sales+FC'!AJ:AJ,'Sales+FC'!$H:$H,$C$8))</f>
        <v>1662446</v>
      </c>
      <c r="I9" s="17">
        <f>IF($C$8=Master!$B$6,'Sales+FC'!AK$6,SUMIFS('Sales+FC'!AK:AK,'Sales+FC'!$H:$H,$C$8))</f>
        <v>1443891</v>
      </c>
      <c r="J9" s="17">
        <f>IF($C$8=Master!$B$6,'Sales+FC'!AL$6,SUMIFS('Sales+FC'!AL:AL,'Sales+FC'!$H:$H,$C$8))</f>
        <v>1292191</v>
      </c>
      <c r="K9" s="17">
        <f>IF($C$8=Master!$B$6,'Sales+FC'!AM$6,SUMIFS('Sales+FC'!AM:AM,'Sales+FC'!$H:$H,$C$8))</f>
        <v>1271194</v>
      </c>
      <c r="L9" s="17">
        <f>IF($C$8=Master!$B$6,'Sales+FC'!AN$6,SUMIFS('Sales+FC'!AN:AN,'Sales+FC'!$H:$H,$C$8))</f>
        <v>1442400</v>
      </c>
      <c r="M9" s="17">
        <f>IF($C$8=Master!$B$6,'Sales+FC'!AO$6,SUMIFS('Sales+FC'!AO:AO,'Sales+FC'!$H:$H,$C$8))</f>
        <v>2173807</v>
      </c>
      <c r="N9" s="17">
        <f>IF($C$8=Master!$B$6,'Sales+FC'!AP$6,SUMIFS('Sales+FC'!AP:AP,'Sales+FC'!$H:$H,$C$8))</f>
        <v>1786984</v>
      </c>
      <c r="O9" s="17">
        <f>IF($C$8=Master!$B$6,'Sales+FC'!AQ$6,SUMIFS('Sales+FC'!AQ:AQ,'Sales+FC'!$H:$H,$C$8))</f>
        <v>1458194</v>
      </c>
      <c r="P9" s="17">
        <f>IF($C$8=Master!$B$6,'Sales+FC'!AR$6,SUMIFS('Sales+FC'!AR:AR,'Sales+FC'!$H:$H,$C$8))</f>
        <v>1243313</v>
      </c>
      <c r="Q9" s="17">
        <f>IF($C$8=Master!$B$6,'Sales+FC'!AS$6,SUMIFS('Sales+FC'!AS:AS,'Sales+FC'!$H:$H,$C$8))</f>
        <v>1329736</v>
      </c>
    </row>
    <row r="10" spans="3:19" x14ac:dyDescent="0.45">
      <c r="E10" s="16">
        <v>2022</v>
      </c>
      <c r="F10" s="17">
        <f>IF($C$8=Master!$B$6,'Sales+FC'!AT$6,SUMIFS('Sales+FC'!AT:AT,'Sales+FC'!$H:$H,$C$8))</f>
        <v>1098881</v>
      </c>
      <c r="G10" s="17">
        <f>IF($C$8=Master!$B$6,'Sales+FC'!AU$6,SUMIFS('Sales+FC'!AU:AU,'Sales+FC'!$H:$H,$C$8))</f>
        <v>953204</v>
      </c>
      <c r="H10" s="17">
        <f>IF($C$8=Master!$B$6,'Sales+FC'!AV$6,SUMIFS('Sales+FC'!AV:AV,'Sales+FC'!$H:$H,$C$8))</f>
        <v>1320474</v>
      </c>
      <c r="I10" s="17">
        <f>IF($C$8=Master!$B$6,'Sales+FC'!AW$6,SUMIFS('Sales+FC'!AW:AW,'Sales+FC'!$H:$H,$C$8))</f>
        <v>1154190</v>
      </c>
      <c r="J10" s="17">
        <f>IF($C$8=Master!$B$6,'Sales+FC'!AX$6,SUMIFS('Sales+FC'!AX:AX,'Sales+FC'!$H:$H,$C$8))</f>
        <v>1084498</v>
      </c>
      <c r="K10" s="17">
        <f>IF($C$8=Master!$B$6,'Sales+FC'!AY$6,SUMIFS('Sales+FC'!AY:AY,'Sales+FC'!$H:$H,$C$8))</f>
        <v>1117545</v>
      </c>
      <c r="L10" s="17">
        <f>IF($C$8=Master!$B$6,'Sales+FC'!AZ$6,SUMIFS('Sales+FC'!AZ:AZ,'Sales+FC'!$H:$H,$C$8))</f>
        <v>1122520</v>
      </c>
      <c r="M10" s="17">
        <f>IF($C$8=Master!$B$6,'Sales+FC'!BA$6,SUMIFS('Sales+FC'!BA:BA,'Sales+FC'!$H:$H,$C$8))</f>
        <v>1076655</v>
      </c>
      <c r="N10" s="17">
        <f>IF($C$8=Master!$B$6,'Sales+FC'!BB$6,SUMIFS('Sales+FC'!BB:BB,'Sales+FC'!$H:$H,$C$8))</f>
        <v>1082178</v>
      </c>
      <c r="O10" s="17">
        <f>IF($C$8=Master!$B$6,'Sales+FC'!BC$6,SUMIFS('Sales+FC'!BC:BC,'Sales+FC'!$H:$H,$C$8))</f>
        <v>1099537</v>
      </c>
      <c r="P10" s="17">
        <f>IF($C$8=Master!$B$6,'Sales+FC'!BD$6,SUMIFS('Sales+FC'!BD:BD,'Sales+FC'!$H:$H,$C$8))</f>
        <v>839780</v>
      </c>
      <c r="Q10" s="17">
        <f>IF($C$8=Master!$B$6,'Sales+FC'!BE$6,SUMIFS('Sales+FC'!BE:BE,'Sales+FC'!$H:$H,$C$8))</f>
        <v>844439</v>
      </c>
    </row>
    <row r="21" spans="4:22" ht="16.149999999999999" thickBot="1" x14ac:dyDescent="0.55000000000000004">
      <c r="E21" s="148" t="s">
        <v>5</v>
      </c>
      <c r="F21" s="149"/>
      <c r="G21" s="148" t="s">
        <v>4</v>
      </c>
      <c r="H21" s="148"/>
      <c r="I21" s="148"/>
      <c r="J21" s="148"/>
      <c r="K21" s="148"/>
      <c r="L21" s="148"/>
      <c r="M21" s="148"/>
    </row>
    <row r="22" spans="4:22" ht="15" thickTop="1" thickBot="1" x14ac:dyDescent="0.5">
      <c r="E22" s="142" t="s">
        <v>17</v>
      </c>
      <c r="F22" s="143"/>
      <c r="J22" s="144" t="s">
        <v>15</v>
      </c>
      <c r="K22" s="145"/>
      <c r="L22" s="146"/>
      <c r="U22" s="18"/>
      <c r="V22" s="18"/>
    </row>
    <row r="23" spans="4:22" ht="14.65" thickBot="1" x14ac:dyDescent="0.5">
      <c r="E23" s="19" t="s">
        <v>1</v>
      </c>
      <c r="F23" s="19" t="s">
        <v>2</v>
      </c>
      <c r="G23" s="20" t="s">
        <v>12</v>
      </c>
      <c r="H23" s="20" t="s">
        <v>14</v>
      </c>
      <c r="I23" s="21" t="s">
        <v>16</v>
      </c>
      <c r="J23" s="22">
        <f>Master!G2</f>
        <v>44621</v>
      </c>
      <c r="K23" s="23">
        <f>Master!H2</f>
        <v>44652</v>
      </c>
      <c r="L23" s="24">
        <f>Master!I2</f>
        <v>44682</v>
      </c>
      <c r="M23" s="25" t="s">
        <v>36</v>
      </c>
      <c r="O23" s="26" t="s">
        <v>94</v>
      </c>
      <c r="P23" s="27" t="s">
        <v>36</v>
      </c>
    </row>
    <row r="24" spans="4:22" x14ac:dyDescent="0.45">
      <c r="D24" s="28" t="s">
        <v>8</v>
      </c>
      <c r="E24" s="29">
        <f>1-'SKU Level Accuracy - Last Month'!K5/'SKU Level Accuracy - Last Month'!F5</f>
        <v>0.55103781051762968</v>
      </c>
      <c r="F24" s="29">
        <f>1-'SKU Level Accuracy - Last Month'!L5/'SKU Level Accuracy - Last Month'!F5</f>
        <v>0.53319503858887352</v>
      </c>
      <c r="G24" s="30">
        <f>IF($C$8=Master!$B$6,'Sales+FC'!A6,INDEX('Forecast Analysis'!G$47:G$182,MATCH('Forecast Analysis'!$C$8,'Forecast Analysis'!$C$47:$C$182,0)))</f>
        <v>15493795</v>
      </c>
      <c r="H24" s="30">
        <f>IF($C$8=Master!$B$6,'Sales+FC'!B6,INDEX('Forecast Analysis'!H$47:H$182,MATCH('Forecast Analysis'!$C$8,'Forecast Analysis'!$C$47:$C$182,0)))</f>
        <v>1320474</v>
      </c>
      <c r="I24" s="30">
        <f>IF($C$8=Master!$B$6,'Sales+FC'!C6,INDEX('Forecast Analysis'!I$47:I$182,MATCH('Forecast Analysis'!$C$8,'Forecast Analysis'!$C$47:$C$182,0)))</f>
        <v>1127273.6666666667</v>
      </c>
      <c r="J24" s="31">
        <f>INDEX($F$7:$Q$10,MATCH(YEAR(J$23),$E$7:$E$10,0),MATCH(MONTH(J$23),$F$5:$Q$5,0))</f>
        <v>1320474</v>
      </c>
      <c r="K24" s="32">
        <f>INDEX($F$7:$Q$10,MATCH(YEAR(K$23),$E$7:$E$10,0),MATCH(MONTH(K$23),$F$5:$Q$5,0))</f>
        <v>1154190</v>
      </c>
      <c r="L24" s="33">
        <f>INDEX($F$7:$Q$10,MATCH(YEAR(L$23),$E$7:$E$10,0),MATCH(MONTH(L$23),$F$5:$Q$5,0))</f>
        <v>1084498</v>
      </c>
      <c r="M24" s="34">
        <f>IF($C$8=Master!$B$6,SUMIFS('Sales+FC'!D:D,'Sales+FC'!$E:$E,Master!$D$1),SUMIFS('Sales+FC'!$D:$D,'Sales+FC'!$H:$H,$C$8))/AVERAGE(J24:L24)</f>
        <v>3.8374465674785245</v>
      </c>
      <c r="O24" s="35">
        <v>6.5</v>
      </c>
      <c r="P24" s="36" t="s">
        <v>95</v>
      </c>
    </row>
    <row r="25" spans="4:22" x14ac:dyDescent="0.45">
      <c r="D25" s="28" t="s">
        <v>86</v>
      </c>
      <c r="E25" s="37"/>
      <c r="F25" s="37"/>
      <c r="G25" s="30">
        <f>SUM(I8:Q8,F9:G9)</f>
        <v>13887199</v>
      </c>
      <c r="H25" s="30">
        <f>SUM(H9)</f>
        <v>1662446</v>
      </c>
      <c r="I25" s="38">
        <f>AVERAGE(INDEX($F$7:$Q$10,MATCH(YEAR(Master!F2)-1,$E$7:$E$10,0),MATCH(MONTH(Master!F2),$F$5:$Q$5,0)),INDEX($F$7:$Q$10,MATCH(YEAR(Master!E2)-1,$E$7:$E$10,0),MATCH(MONTH(Master!E2),$F$5:$Q$5,0)),INDEX($F$7:$Q$10,MATCH(YEAR(Master!D2)-1,$E$7:$E$10,0),MATCH(MONTH(Master!D2),$F$5:$Q$5,0)))</f>
        <v>1172038.3333333333</v>
      </c>
      <c r="J25" s="31">
        <f>INDEX($F$7:$Q$10,MATCH(YEAR(J$23)-1,$E$7:$E$10,0),MATCH(MONTH(J$23),$F$5:$Q$5,0))</f>
        <v>1662446</v>
      </c>
      <c r="K25" s="32">
        <f>INDEX($F$7:$Q$10,MATCH(YEAR(K$23)-1,$E$7:$E$10,0),MATCH(MONTH(K$23),$F$5:$Q$5,0))</f>
        <v>1443891</v>
      </c>
      <c r="L25" s="33">
        <f>INDEX($F$7:$Q$10,MATCH(YEAR(L$23)-1,$E$7:$E$10,0),MATCH(MONTH(L$23),$F$5:$Q$5,0))</f>
        <v>1292191</v>
      </c>
      <c r="M25" s="39"/>
      <c r="O25" s="40">
        <v>5.1442060512873935</v>
      </c>
      <c r="P25" s="36" t="s">
        <v>96</v>
      </c>
    </row>
    <row r="26" spans="4:22" ht="14.65" thickBot="1" x14ac:dyDescent="0.5">
      <c r="D26" s="28" t="s">
        <v>13</v>
      </c>
      <c r="E26" s="37"/>
      <c r="F26" s="37"/>
      <c r="G26" s="41">
        <f>G24/G25-1</f>
        <v>0.11568898811056139</v>
      </c>
      <c r="H26" s="41">
        <f>H24/H25-1</f>
        <v>-0.20570412512647029</v>
      </c>
      <c r="I26" s="42">
        <f>I24/I25-1</f>
        <v>-3.8193858847051287E-2</v>
      </c>
      <c r="J26" s="43">
        <f>J24/J25-1</f>
        <v>-0.20570412512647029</v>
      </c>
      <c r="K26" s="44">
        <f t="shared" ref="K26:L26" si="0">K24/K25-1</f>
        <v>-0.20063910641454241</v>
      </c>
      <c r="L26" s="45">
        <f t="shared" si="0"/>
        <v>-0.16072933490482444</v>
      </c>
      <c r="M26" s="39"/>
      <c r="O26" s="46">
        <v>2.2999999999999998</v>
      </c>
      <c r="P26" s="47" t="s">
        <v>97</v>
      </c>
    </row>
    <row r="27" spans="4:22" ht="14.65" thickBot="1" x14ac:dyDescent="0.5">
      <c r="D27" s="28" t="s">
        <v>35</v>
      </c>
      <c r="E27" s="37"/>
      <c r="F27" s="37"/>
      <c r="G27" s="41">
        <f>G25/SUM(I7:Q7,F8:G8)-1</f>
        <v>-0.15840339770593515</v>
      </c>
      <c r="H27" s="41">
        <f>H25/SUM(H8)-1</f>
        <v>-0.43387939213187687</v>
      </c>
      <c r="I27" s="42">
        <f>I25/(AVERAGE(INDEX($F$7:$Q$10,MATCH(YEAR(Master!F2)-2,$E$7:$E$10,0),MATCH(MONTH(Master!F2),$F$5:$Q$5,0)),INDEX($F$7:$Q$10,MATCH(YEAR(Master!E2)-2,$E$7:$E$10,0),MATCH(MONTH(Master!E2),$F$5:$Q$5,0)),INDEX($F$7:$Q$10,MATCH(YEAR(Master!D2)-2,$E$7:$E$10,0),MATCH(MONTH(Master!D2),$F$5:$Q$5,0))))-1</f>
        <v>-0.25732632280197654</v>
      </c>
      <c r="J27" s="48">
        <f>J25/INDEX($F$7:$Q$10,MATCH(YEAR(J$23)-2,$E$7:$E$10,0),MATCH(MONTH(J$23),$F$5:$Q$5,0))-1</f>
        <v>-0.43387939213187687</v>
      </c>
      <c r="K27" s="49">
        <f>K25/INDEX($F$7:$Q$10,MATCH(YEAR(K$23)-2,$E$7:$E$10,0),MATCH(MONTH(K$23),$F$5:$Q$5,0))-1</f>
        <v>0.17520504562402484</v>
      </c>
      <c r="L27" s="50">
        <f>L25/INDEX($F$7:$Q$10,MATCH(YEAR(L$23)-2,$E$7:$E$10,0),MATCH(MONTH(L$23),$F$5:$Q$5,0))-1</f>
        <v>0.20161561795015337</v>
      </c>
      <c r="M27" s="39"/>
    </row>
    <row r="28" spans="4:22" ht="14.65" thickBot="1" x14ac:dyDescent="0.5">
      <c r="H28" s="51"/>
    </row>
    <row r="29" spans="4:22" ht="14.65" thickBot="1" x14ac:dyDescent="0.5">
      <c r="D29" s="52" t="s">
        <v>126</v>
      </c>
      <c r="E29" s="53" t="str">
        <f>E23</f>
        <v>Stat</v>
      </c>
      <c r="F29" s="53" t="str">
        <f>F23</f>
        <v>Consensus</v>
      </c>
      <c r="G29" s="53" t="s">
        <v>12</v>
      </c>
      <c r="H29" s="53" t="s">
        <v>14</v>
      </c>
      <c r="I29" s="54" t="s">
        <v>16</v>
      </c>
      <c r="J29" s="55">
        <f>J23</f>
        <v>44621</v>
      </c>
      <c r="K29" s="55">
        <f t="shared" ref="K29:M29" si="1">K23</f>
        <v>44652</v>
      </c>
      <c r="L29" s="55">
        <f t="shared" si="1"/>
        <v>44682</v>
      </c>
      <c r="M29" s="56" t="str">
        <f t="shared" si="1"/>
        <v>MOI</v>
      </c>
      <c r="O29" s="26" t="s">
        <v>94</v>
      </c>
      <c r="P29" s="27" t="s">
        <v>98</v>
      </c>
    </row>
    <row r="30" spans="4:22" x14ac:dyDescent="0.45">
      <c r="D30" s="28" t="str">
        <f>Master!M3</f>
        <v>ABC-7</v>
      </c>
      <c r="E30" s="29">
        <f>IFERROR(1-SUMIFS('SKU Level Accuracy - Last Month'!K:K,'SKU Level Accuracy - Last Month'!$A:$A,$D30)/SUMIFS('SKU Level Accuracy - Last Month'!$F:$F,'SKU Level Accuracy - Last Month'!$A:$A,$D30),0)</f>
        <v>0.56118600928135243</v>
      </c>
      <c r="F30" s="29">
        <f>IFERROR(1-SUMIFS('SKU Level Accuracy - Last Month'!L:L,'SKU Level Accuracy - Last Month'!$A:$A,$D30)/SUMIFS('SKU Level Accuracy - Last Month'!$F:$F,'SKU Level Accuracy - Last Month'!$A:$A,$D30),0)</f>
        <v>0.47689583628746246</v>
      </c>
      <c r="G30" s="57">
        <f>SUMIFS(G$47:G$503,$B$47:$B$503,$D30)</f>
        <v>6650159</v>
      </c>
      <c r="H30" s="57">
        <f t="shared" ref="H30:J43" si="2">SUMIFS(H$47:H$503,$B$47:$B$503,$D30)</f>
        <v>694143</v>
      </c>
      <c r="I30" s="57">
        <f t="shared" si="2"/>
        <v>499708.00000000012</v>
      </c>
      <c r="J30" s="58">
        <f>SUMIFS(J$47:J$503,$B$47:$B$503,$D30)</f>
        <v>694143</v>
      </c>
      <c r="K30" s="58">
        <f t="shared" ref="K30:L43" si="3">SUMIFS(K$47:K$503,$B$47:$B$503,$D30)</f>
        <v>574540</v>
      </c>
      <c r="L30" s="58">
        <f t="shared" si="3"/>
        <v>583956</v>
      </c>
      <c r="M30" s="34">
        <f>IFERROR(SUMIFS('Sales+FC'!$D:$D,'Sales+FC'!$F:$F,$D30)/AVERAGE(J30:L30),0)</f>
        <v>3.4769164418972069</v>
      </c>
      <c r="O30" s="59">
        <v>0.67205616624002407</v>
      </c>
      <c r="P30" s="36" t="s">
        <v>99</v>
      </c>
    </row>
    <row r="31" spans="4:22" x14ac:dyDescent="0.45">
      <c r="D31" s="28" t="str">
        <f>Master!M4</f>
        <v>ABC-9</v>
      </c>
      <c r="E31" s="29">
        <f>IFERROR(1-SUMIFS('SKU Level Accuracy - Last Month'!K:K,'SKU Level Accuracy - Last Month'!$A:$A,$D31)/SUMIFS('SKU Level Accuracy - Last Month'!$F:$F,'SKU Level Accuracy - Last Month'!$A:$A,$D31),0)</f>
        <v>0.64007988096241764</v>
      </c>
      <c r="F31" s="29">
        <f>IFERROR(1-SUMIFS('SKU Level Accuracy - Last Month'!L:L,'SKU Level Accuracy - Last Month'!$A:$A,$D31)/SUMIFS('SKU Level Accuracy - Last Month'!$F:$F,'SKU Level Accuracy - Last Month'!$A:$A,$D31),0)</f>
        <v>0.60881661298947165</v>
      </c>
      <c r="G31" s="57">
        <f t="shared" ref="G31:G43" si="4">SUMIFS(G$47:G$503,$B$47:$B$503,$D31)</f>
        <v>4473380</v>
      </c>
      <c r="H31" s="57">
        <f t="shared" si="2"/>
        <v>204633</v>
      </c>
      <c r="I31" s="57">
        <f t="shared" si="2"/>
        <v>271735.99999999994</v>
      </c>
      <c r="J31" s="58">
        <f t="shared" si="2"/>
        <v>204633</v>
      </c>
      <c r="K31" s="58">
        <f t="shared" si="3"/>
        <v>202360</v>
      </c>
      <c r="L31" s="58">
        <f t="shared" si="3"/>
        <v>173193</v>
      </c>
      <c r="M31" s="34">
        <f>IFERROR(SUMIFS('Sales+FC'!$D:$D,'Sales+FC'!$F:$F,$D31)/AVERAGE(J31:L31),0)</f>
        <v>4.6488298580110516</v>
      </c>
      <c r="O31" s="60">
        <v>0.40163357823979995</v>
      </c>
      <c r="P31" s="36" t="s">
        <v>100</v>
      </c>
    </row>
    <row r="32" spans="4:22" ht="14.65" thickBot="1" x14ac:dyDescent="0.5">
      <c r="D32" s="28" t="str">
        <f>Master!M5</f>
        <v>ABC-11</v>
      </c>
      <c r="E32" s="29">
        <f>IFERROR(1-SUMIFS('SKU Level Accuracy - Last Month'!K:K,'SKU Level Accuracy - Last Month'!$A:$A,$D32)/SUMIFS('SKU Level Accuracy - Last Month'!$F:$F,'SKU Level Accuracy - Last Month'!$A:$A,$D32),0)</f>
        <v>0.62902778075334409</v>
      </c>
      <c r="F32" s="29">
        <f>IFERROR(1-SUMIFS('SKU Level Accuracy - Last Month'!L:L,'SKU Level Accuracy - Last Month'!$A:$A,$D32)/SUMIFS('SKU Level Accuracy - Last Month'!$F:$F,'SKU Level Accuracy - Last Month'!$A:$A,$D32),0)</f>
        <v>0.61748724908207819</v>
      </c>
      <c r="G32" s="57">
        <f t="shared" si="4"/>
        <v>1444772</v>
      </c>
      <c r="H32" s="57">
        <f t="shared" si="2"/>
        <v>151198</v>
      </c>
      <c r="I32" s="57">
        <f t="shared" si="2"/>
        <v>128307.3333333334</v>
      </c>
      <c r="J32" s="58">
        <f t="shared" si="2"/>
        <v>151198</v>
      </c>
      <c r="K32" s="58">
        <f t="shared" si="3"/>
        <v>137139</v>
      </c>
      <c r="L32" s="58">
        <f t="shared" si="3"/>
        <v>114658</v>
      </c>
      <c r="M32" s="34">
        <f>IFERROR(SUMIFS('Sales+FC'!$D:$D,'Sales+FC'!$F:$F,$D32)/AVERAGE(J32:L32),0)</f>
        <v>2.9208228389930397</v>
      </c>
      <c r="O32" s="61">
        <v>0.56180340112604843</v>
      </c>
      <c r="P32" s="47" t="s">
        <v>101</v>
      </c>
    </row>
    <row r="33" spans="1:16" x14ac:dyDescent="0.45">
      <c r="D33" s="28" t="str">
        <f>Master!M6</f>
        <v>ABC-2</v>
      </c>
      <c r="E33" s="29">
        <f>IFERROR(1-SUMIFS('SKU Level Accuracy - Last Month'!K:K,'SKU Level Accuracy - Last Month'!$A:$A,$D33)/SUMIFS('SKU Level Accuracy - Last Month'!$F:$F,'SKU Level Accuracy - Last Month'!$A:$A,$D33),0)</f>
        <v>0.20672319481063983</v>
      </c>
      <c r="F33" s="29">
        <f>IFERROR(1-SUMIFS('SKU Level Accuracy - Last Month'!L:L,'SKU Level Accuracy - Last Month'!$A:$A,$D33)/SUMIFS('SKU Level Accuracy - Last Month'!$F:$F,'SKU Level Accuracy - Last Month'!$A:$A,$D33),0)</f>
        <v>0.2412604306571775</v>
      </c>
      <c r="G33" s="57">
        <f t="shared" si="4"/>
        <v>1360079</v>
      </c>
      <c r="H33" s="57">
        <f t="shared" si="2"/>
        <v>134346</v>
      </c>
      <c r="I33" s="57">
        <f t="shared" si="2"/>
        <v>112005.66666666669</v>
      </c>
      <c r="J33" s="58">
        <f t="shared" si="2"/>
        <v>134346</v>
      </c>
      <c r="K33" s="58">
        <f t="shared" si="3"/>
        <v>111508</v>
      </c>
      <c r="L33" s="58">
        <f t="shared" si="3"/>
        <v>88674</v>
      </c>
      <c r="M33" s="34">
        <f>IFERROR(SUMIFS('Sales+FC'!$D:$D,'Sales+FC'!$F:$F,$D33)/AVERAGE(J33:L33),0)</f>
        <v>5.2481795245838914</v>
      </c>
    </row>
    <row r="34" spans="1:16" x14ac:dyDescent="0.45">
      <c r="D34" s="28" t="str">
        <f>Master!M7</f>
        <v>ABC-10</v>
      </c>
      <c r="E34" s="29">
        <f>IFERROR(1-SUMIFS('SKU Level Accuracy - Last Month'!K:K,'SKU Level Accuracy - Last Month'!$A:$A,$D34)/SUMIFS('SKU Level Accuracy - Last Month'!$F:$F,'SKU Level Accuracy - Last Month'!$A:$A,$D34),0)</f>
        <v>0.6940430458310799</v>
      </c>
      <c r="F34" s="29">
        <f>IFERROR(1-SUMIFS('SKU Level Accuracy - Last Month'!L:L,'SKU Level Accuracy - Last Month'!$A:$A,$D34)/SUMIFS('SKU Level Accuracy - Last Month'!$F:$F,'SKU Level Accuracy - Last Month'!$A:$A,$D34),0)</f>
        <v>0.59577342904432773</v>
      </c>
      <c r="G34" s="57">
        <f t="shared" si="4"/>
        <v>503602</v>
      </c>
      <c r="H34" s="57">
        <f t="shared" si="2"/>
        <v>45140</v>
      </c>
      <c r="I34" s="57">
        <f t="shared" si="2"/>
        <v>37062.666666666686</v>
      </c>
      <c r="J34" s="58">
        <f t="shared" si="2"/>
        <v>45140</v>
      </c>
      <c r="K34" s="58">
        <f t="shared" si="3"/>
        <v>42015</v>
      </c>
      <c r="L34" s="58">
        <f t="shared" si="3"/>
        <v>38721</v>
      </c>
      <c r="M34" s="34">
        <f>IFERROR(SUMIFS('Sales+FC'!$D:$D,'Sales+FC'!$F:$F,$D34)/AVERAGE(J34:L34),0)</f>
        <v>2.6010121071530716</v>
      </c>
    </row>
    <row r="35" spans="1:16" x14ac:dyDescent="0.45">
      <c r="D35" s="28" t="str">
        <f>Master!M8</f>
        <v>ABC-4</v>
      </c>
      <c r="E35" s="29">
        <f>IFERROR(1-SUMIFS('SKU Level Accuracy - Last Month'!K:K,'SKU Level Accuracy - Last Month'!$A:$A,$D35)/SUMIFS('SKU Level Accuracy - Last Month'!$F:$F,'SKU Level Accuracy - Last Month'!$A:$A,$D35),0)</f>
        <v>0.92738306987932995</v>
      </c>
      <c r="F35" s="29">
        <f>IFERROR(1-SUMIFS('SKU Level Accuracy - Last Month'!L:L,'SKU Level Accuracy - Last Month'!$A:$A,$D35)/SUMIFS('SKU Level Accuracy - Last Month'!$F:$F,'SKU Level Accuracy - Last Month'!$A:$A,$D35),0)</f>
        <v>0.91331080253408814</v>
      </c>
      <c r="G35" s="57">
        <f t="shared" si="4"/>
        <v>450516</v>
      </c>
      <c r="H35" s="57">
        <f t="shared" si="2"/>
        <v>38350</v>
      </c>
      <c r="I35" s="57">
        <f t="shared" si="2"/>
        <v>34750.333333333336</v>
      </c>
      <c r="J35" s="58">
        <f t="shared" si="2"/>
        <v>38350</v>
      </c>
      <c r="K35" s="58">
        <f t="shared" si="3"/>
        <v>38350</v>
      </c>
      <c r="L35" s="58">
        <f t="shared" si="3"/>
        <v>35961</v>
      </c>
      <c r="M35" s="34">
        <f>IFERROR(SUMIFS('Sales+FC'!$D:$D,'Sales+FC'!$F:$F,$D35)/AVERAGE(J35:L35),0)</f>
        <v>3.527937795687949</v>
      </c>
    </row>
    <row r="36" spans="1:16" x14ac:dyDescent="0.45">
      <c r="D36" s="28" t="str">
        <f>Master!M9</f>
        <v>ABC-1</v>
      </c>
      <c r="E36" s="29">
        <f>IFERROR(1-SUMIFS('SKU Level Accuracy - Last Month'!K:K,'SKU Level Accuracy - Last Month'!$A:$A,$D36)/SUMIFS('SKU Level Accuracy - Last Month'!$F:$F,'SKU Level Accuracy - Last Month'!$A:$A,$D36),0)</f>
        <v>0.51484496441925143</v>
      </c>
      <c r="F36" s="29">
        <f>IFERROR(1-SUMIFS('SKU Level Accuracy - Last Month'!L:L,'SKU Level Accuracy - Last Month'!$A:$A,$D36)/SUMIFS('SKU Level Accuracy - Last Month'!$F:$F,'SKU Level Accuracy - Last Month'!$A:$A,$D36),0)</f>
        <v>0.18751250630919136</v>
      </c>
      <c r="G36" s="57">
        <f t="shared" si="4"/>
        <v>253968</v>
      </c>
      <c r="H36" s="57">
        <f t="shared" si="2"/>
        <v>12545</v>
      </c>
      <c r="I36" s="57">
        <f t="shared" si="2"/>
        <v>8780.3333333333358</v>
      </c>
      <c r="J36" s="58">
        <f t="shared" si="2"/>
        <v>12545</v>
      </c>
      <c r="K36" s="58">
        <f t="shared" si="3"/>
        <v>9745</v>
      </c>
      <c r="L36" s="58">
        <f t="shared" si="3"/>
        <v>11954</v>
      </c>
      <c r="M36" s="34">
        <f>IFERROR(SUMIFS('Sales+FC'!$D:$D,'Sales+FC'!$F:$F,$D36)/AVERAGE(J36:L36),0)</f>
        <v>4.8407896273799791</v>
      </c>
    </row>
    <row r="37" spans="1:16" x14ac:dyDescent="0.45">
      <c r="D37" s="28" t="str">
        <f>Master!M10</f>
        <v>ABC-3</v>
      </c>
      <c r="E37" s="29">
        <f>IFERROR(1-SUMIFS('SKU Level Accuracy - Last Month'!K:K,'SKU Level Accuracy - Last Month'!$A:$A,$D37)/SUMIFS('SKU Level Accuracy - Last Month'!$F:$F,'SKU Level Accuracy - Last Month'!$A:$A,$D37),0)</f>
        <v>0.84353969531262418</v>
      </c>
      <c r="F37" s="29">
        <f>IFERROR(1-SUMIFS('SKU Level Accuracy - Last Month'!L:L,'SKU Level Accuracy - Last Month'!$A:$A,$D37)/SUMIFS('SKU Level Accuracy - Last Month'!$F:$F,'SKU Level Accuracy - Last Month'!$A:$A,$D37),0)</f>
        <v>0.91026265641128323</v>
      </c>
      <c r="G37" s="57">
        <f t="shared" si="4"/>
        <v>151715</v>
      </c>
      <c r="H37" s="57">
        <f t="shared" si="2"/>
        <v>18087</v>
      </c>
      <c r="I37" s="57">
        <f t="shared" si="2"/>
        <v>17343.666666666668</v>
      </c>
      <c r="J37" s="58">
        <f t="shared" si="2"/>
        <v>18087</v>
      </c>
      <c r="K37" s="58">
        <f t="shared" si="3"/>
        <v>18082</v>
      </c>
      <c r="L37" s="58">
        <f t="shared" si="3"/>
        <v>18256</v>
      </c>
      <c r="M37" s="34">
        <f>IFERROR(SUMIFS('Sales+FC'!$D:$D,'Sales+FC'!$F:$F,$D37)/AVERAGE(J37:L37),0)</f>
        <v>4.6221221864951767</v>
      </c>
    </row>
    <row r="38" spans="1:16" x14ac:dyDescent="0.45">
      <c r="D38" s="28" t="str">
        <f>Master!M11</f>
        <v>ABC-8</v>
      </c>
      <c r="E38" s="29">
        <f>IFERROR(1-SUMIFS('SKU Level Accuracy - Last Month'!K:K,'SKU Level Accuracy - Last Month'!$A:$A,$D38)/SUMIFS('SKU Level Accuracy - Last Month'!$F:$F,'SKU Level Accuracy - Last Month'!$A:$A,$D38),0)</f>
        <v>0.73552696794178518</v>
      </c>
      <c r="F38" s="29">
        <f>IFERROR(1-SUMIFS('SKU Level Accuracy - Last Month'!L:L,'SKU Level Accuracy - Last Month'!$A:$A,$D38)/SUMIFS('SKU Level Accuracy - Last Month'!$F:$F,'SKU Level Accuracy - Last Month'!$A:$A,$D38),0)</f>
        <v>0.86197525424179855</v>
      </c>
      <c r="G38" s="57">
        <f t="shared" si="4"/>
        <v>103689</v>
      </c>
      <c r="H38" s="57">
        <f t="shared" si="2"/>
        <v>10761</v>
      </c>
      <c r="I38" s="57">
        <f t="shared" si="2"/>
        <v>10098</v>
      </c>
      <c r="J38" s="58">
        <f t="shared" si="2"/>
        <v>10761</v>
      </c>
      <c r="K38" s="58">
        <f t="shared" si="3"/>
        <v>10131</v>
      </c>
      <c r="L38" s="58">
        <f t="shared" si="3"/>
        <v>9425</v>
      </c>
      <c r="M38" s="34">
        <f>IFERROR(SUMIFS('Sales+FC'!$D:$D,'Sales+FC'!$F:$F,$D38)/AVERAGE(J38:L38),0)</f>
        <v>5.7497443678464233</v>
      </c>
    </row>
    <row r="39" spans="1:16" x14ac:dyDescent="0.45">
      <c r="D39" s="28" t="str">
        <f>Master!M12</f>
        <v>ABC-12</v>
      </c>
      <c r="E39" s="29">
        <f>IFERROR(1-SUMIFS('SKU Level Accuracy - Last Month'!K:K,'SKU Level Accuracy - Last Month'!$A:$A,$D39)/SUMIFS('SKU Level Accuracy - Last Month'!$F:$F,'SKU Level Accuracy - Last Month'!$A:$A,$D39),0)</f>
        <v>0.56753935276710399</v>
      </c>
      <c r="F39" s="29">
        <f>IFERROR(1-SUMIFS('SKU Level Accuracy - Last Month'!L:L,'SKU Level Accuracy - Last Month'!$A:$A,$D39)/SUMIFS('SKU Level Accuracy - Last Month'!$F:$F,'SKU Level Accuracy - Last Month'!$A:$A,$D39),0)</f>
        <v>0.57010735992620054</v>
      </c>
      <c r="G39" s="57">
        <f t="shared" si="4"/>
        <v>42712</v>
      </c>
      <c r="H39" s="57">
        <f t="shared" si="2"/>
        <v>6681</v>
      </c>
      <c r="I39" s="57">
        <f t="shared" si="2"/>
        <v>3520.6666666666661</v>
      </c>
      <c r="J39" s="58">
        <f t="shared" si="2"/>
        <v>6681</v>
      </c>
      <c r="K39" s="58">
        <f t="shared" si="3"/>
        <v>5822</v>
      </c>
      <c r="L39" s="58">
        <f t="shared" si="3"/>
        <v>5585</v>
      </c>
      <c r="M39" s="34">
        <f>IFERROR(SUMIFS('Sales+FC'!$D:$D,'Sales+FC'!$F:$F,$D39)/AVERAGE(J39:L39),0)</f>
        <v>7.7904135338345872</v>
      </c>
    </row>
    <row r="40" spans="1:16" x14ac:dyDescent="0.45">
      <c r="D40" s="28" t="str">
        <f>Master!M13</f>
        <v>ABC-13</v>
      </c>
      <c r="E40" s="29">
        <f>IFERROR(1-SUMIFS('SKU Level Accuracy - Last Month'!K:K,'SKU Level Accuracy - Last Month'!$A:$A,$D40)/SUMIFS('SKU Level Accuracy - Last Month'!$F:$F,'SKU Level Accuracy - Last Month'!$A:$A,$D40),0)</f>
        <v>0.96478597166625368</v>
      </c>
      <c r="F40" s="29">
        <f>IFERROR(1-SUMIFS('SKU Level Accuracy - Last Month'!L:L,'SKU Level Accuracy - Last Month'!$A:$A,$D40)/SUMIFS('SKU Level Accuracy - Last Month'!$F:$F,'SKU Level Accuracy - Last Month'!$A:$A,$D40),0)</f>
        <v>0.71601490762879116</v>
      </c>
      <c r="G40" s="57">
        <f t="shared" si="4"/>
        <v>41668</v>
      </c>
      <c r="H40" s="57">
        <f t="shared" si="2"/>
        <v>2900</v>
      </c>
      <c r="I40" s="57">
        <f t="shared" si="2"/>
        <v>2660.6666666666665</v>
      </c>
      <c r="J40" s="58">
        <f t="shared" si="2"/>
        <v>2900</v>
      </c>
      <c r="K40" s="58">
        <f t="shared" si="3"/>
        <v>2900</v>
      </c>
      <c r="L40" s="58">
        <f t="shared" si="3"/>
        <v>2873</v>
      </c>
      <c r="M40" s="34">
        <f>IFERROR(SUMIFS('Sales+FC'!$D:$D,'Sales+FC'!$F:$F,$D40)/AVERAGE(J40:L40),0)</f>
        <v>11.86267727429955</v>
      </c>
    </row>
    <row r="41" spans="1:16" x14ac:dyDescent="0.45">
      <c r="D41" s="28" t="str">
        <f>Master!M14</f>
        <v>ABC-14</v>
      </c>
      <c r="E41" s="29">
        <f>IFERROR(1-SUMIFS('SKU Level Accuracy - Last Month'!K:K,'SKU Level Accuracy - Last Month'!$A:$A,$D41)/SUMIFS('SKU Level Accuracy - Last Month'!$F:$F,'SKU Level Accuracy - Last Month'!$A:$A,$D41),0)</f>
        <v>0.45699453054432082</v>
      </c>
      <c r="F41" s="29">
        <f>IFERROR(1-SUMIFS('SKU Level Accuracy - Last Month'!L:L,'SKU Level Accuracy - Last Month'!$A:$A,$D41)/SUMIFS('SKU Level Accuracy - Last Month'!$F:$F,'SKU Level Accuracy - Last Month'!$A:$A,$D41),0)</f>
        <v>0.53660707287170428</v>
      </c>
      <c r="G41" s="57">
        <f t="shared" si="4"/>
        <v>17497</v>
      </c>
      <c r="H41" s="57">
        <f t="shared" si="2"/>
        <v>1583</v>
      </c>
      <c r="I41" s="57">
        <f t="shared" si="2"/>
        <v>1289.3333333333337</v>
      </c>
      <c r="J41" s="58">
        <f t="shared" si="2"/>
        <v>1583</v>
      </c>
      <c r="K41" s="58">
        <f t="shared" si="3"/>
        <v>1562</v>
      </c>
      <c r="L41" s="58">
        <f t="shared" si="3"/>
        <v>1081</v>
      </c>
      <c r="M41" s="34">
        <f>IFERROR(SUMIFS('Sales+FC'!$D:$D,'Sales+FC'!$F:$F,$D41)/AVERAGE(J41:L41),0)</f>
        <v>5.9985802176999528</v>
      </c>
    </row>
    <row r="42" spans="1:16" x14ac:dyDescent="0.45">
      <c r="D42" s="28" t="str">
        <f>Master!M15</f>
        <v>ABC-6</v>
      </c>
      <c r="E42" s="29">
        <f>IFERROR(1-SUMIFS('SKU Level Accuracy - Last Month'!K:K,'SKU Level Accuracy - Last Month'!$A:$A,$D42)/SUMIFS('SKU Level Accuracy - Last Month'!$F:$F,'SKU Level Accuracy - Last Month'!$A:$A,$D42),0)</f>
        <v>0</v>
      </c>
      <c r="F42" s="29">
        <f>IFERROR(1-SUMIFS('SKU Level Accuracy - Last Month'!L:L,'SKU Level Accuracy - Last Month'!$A:$A,$D42)/SUMIFS('SKU Level Accuracy - Last Month'!$F:$F,'SKU Level Accuracy - Last Month'!$A:$A,$D42),0)</f>
        <v>0</v>
      </c>
      <c r="G42" s="57">
        <f t="shared" si="4"/>
        <v>38</v>
      </c>
      <c r="H42" s="57">
        <f t="shared" si="2"/>
        <v>107</v>
      </c>
      <c r="I42" s="57">
        <f t="shared" si="2"/>
        <v>11</v>
      </c>
      <c r="J42" s="58">
        <f t="shared" si="2"/>
        <v>107</v>
      </c>
      <c r="K42" s="58">
        <f t="shared" si="3"/>
        <v>36</v>
      </c>
      <c r="L42" s="58">
        <f t="shared" si="3"/>
        <v>161</v>
      </c>
      <c r="M42" s="34">
        <f>IFERROR(SUMIFS('Sales+FC'!$D:$D,'Sales+FC'!$F:$F,$D42)/AVERAGE(J42:L42),0)</f>
        <v>3.424342105263158</v>
      </c>
    </row>
    <row r="43" spans="1:16" ht="14.65" thickBot="1" x14ac:dyDescent="0.5">
      <c r="D43" s="28" t="str">
        <f>Master!M16</f>
        <v>ABC-5</v>
      </c>
      <c r="E43" s="29">
        <f>IFERROR(1-SUMIFS('SKU Level Accuracy - Last Month'!K:K,'SKU Level Accuracy - Last Month'!$A:$A,$D43)/SUMIFS('SKU Level Accuracy - Last Month'!$F:$F,'SKU Level Accuracy - Last Month'!$A:$A,$D43),0)</f>
        <v>0</v>
      </c>
      <c r="F43" s="29">
        <f>IFERROR(1-SUMIFS('SKU Level Accuracy - Last Month'!L:L,'SKU Level Accuracy - Last Month'!$A:$A,$D43)/SUMIFS('SKU Level Accuracy - Last Month'!$F:$F,'SKU Level Accuracy - Last Month'!$A:$A,$D43),0)</f>
        <v>0</v>
      </c>
      <c r="G43" s="57">
        <f t="shared" si="4"/>
        <v>0</v>
      </c>
      <c r="H43" s="57">
        <f t="shared" si="2"/>
        <v>0</v>
      </c>
      <c r="I43" s="57">
        <f t="shared" si="2"/>
        <v>0</v>
      </c>
      <c r="J43" s="58">
        <f t="shared" si="2"/>
        <v>0</v>
      </c>
      <c r="K43" s="58">
        <f t="shared" si="3"/>
        <v>0</v>
      </c>
      <c r="L43" s="58">
        <f t="shared" si="3"/>
        <v>0</v>
      </c>
      <c r="M43" s="34">
        <f>IFERROR(SUMIFS('Sales+FC'!$D:$D,'Sales+FC'!$F:$F,$D43)/AVERAGE(J43:L43),0)</f>
        <v>0</v>
      </c>
    </row>
    <row r="44" spans="1:16" ht="14.65" thickBot="1" x14ac:dyDescent="0.5">
      <c r="D44" s="52" t="s">
        <v>88</v>
      </c>
      <c r="E44" s="62">
        <f>'SKU Level Accuracy - Last Month'!I5</f>
        <v>0.55103781051762968</v>
      </c>
      <c r="F44" s="62">
        <f>'SKU Level Accuracy - Last Month'!J5</f>
        <v>0.53319503858887352</v>
      </c>
      <c r="G44" s="63">
        <f>'Sales+FC'!A6</f>
        <v>15493795</v>
      </c>
      <c r="H44" s="63">
        <f>'Sales+FC'!B6</f>
        <v>1320474</v>
      </c>
      <c r="I44" s="63">
        <f>'Sales+FC'!C6</f>
        <v>1127273.6666666667</v>
      </c>
      <c r="J44" s="64">
        <f>SUM(J30:J43)</f>
        <v>1320474</v>
      </c>
      <c r="K44" s="64">
        <f t="shared" ref="K44:L44" si="5">SUM(K30:K43)</f>
        <v>1154190</v>
      </c>
      <c r="L44" s="64">
        <f t="shared" si="5"/>
        <v>1084498</v>
      </c>
      <c r="M44" s="34">
        <f>M24</f>
        <v>3.8374465674785245</v>
      </c>
    </row>
    <row r="45" spans="1:16" ht="14.65" thickBot="1" x14ac:dyDescent="0.5"/>
    <row r="46" spans="1:16" ht="14.65" thickBot="1" x14ac:dyDescent="0.5">
      <c r="B46" s="16" t="s">
        <v>6</v>
      </c>
      <c r="C46" s="65" t="s">
        <v>11</v>
      </c>
      <c r="D46" s="65" t="s">
        <v>38</v>
      </c>
      <c r="E46" s="65" t="str">
        <f>E29</f>
        <v>Stat</v>
      </c>
      <c r="F46" s="65" t="str">
        <f>F29</f>
        <v>Consensus</v>
      </c>
      <c r="G46" s="20" t="s">
        <v>12</v>
      </c>
      <c r="H46" s="20" t="s">
        <v>14</v>
      </c>
      <c r="I46" s="21" t="s">
        <v>16</v>
      </c>
      <c r="J46" s="66">
        <f>J23</f>
        <v>44621</v>
      </c>
      <c r="K46" s="66">
        <f t="shared" ref="K46:M46" si="6">K23</f>
        <v>44652</v>
      </c>
      <c r="L46" s="66">
        <f t="shared" si="6"/>
        <v>44682</v>
      </c>
      <c r="M46" s="66" t="str">
        <f t="shared" si="6"/>
        <v>MOI</v>
      </c>
      <c r="O46" s="26" t="s">
        <v>94</v>
      </c>
      <c r="P46" s="27" t="s">
        <v>102</v>
      </c>
    </row>
    <row r="47" spans="1:16" x14ac:dyDescent="0.45">
      <c r="A47" s="15" t="str">
        <f>Master!C7</f>
        <v>A</v>
      </c>
      <c r="B47" s="15" t="str">
        <f>INDEX('Sales+FC'!$F:$F,MATCH(C47,'Sales+FC'!H:H,0))</f>
        <v>ABC-7</v>
      </c>
      <c r="C47" s="67" t="str">
        <f>Master!B7</f>
        <v>SKU-199</v>
      </c>
      <c r="D47" s="67" t="str">
        <f>IF(INDEX('Sales+FC'!I:I,MATCH(C47,'Sales+FC'!H:H,0))=0,"",INDEX('Sales+FC'!I:I,MATCH(C47,'Sales+FC'!H:H,0)))</f>
        <v>Description_199</v>
      </c>
      <c r="E47" s="29">
        <f>IFERROR(INDEX('SKU Level Accuracy - Last Month'!I:I,MATCH(C47,'SKU Level Accuracy - Last Month'!C:C,0)),0)</f>
        <v>0.5472506718965644</v>
      </c>
      <c r="F47" s="29">
        <f>IFERROR(INDEX('SKU Level Accuracy - Last Month'!J:J,MATCH(C47,'SKU Level Accuracy - Last Month'!C:C,0)),0)</f>
        <v>0.5472506718965644</v>
      </c>
      <c r="G47" s="68">
        <f>INDEX('Sales+FC'!A:A,MATCH($C47,'Sales+FC'!$H:$H,0))</f>
        <v>1493004</v>
      </c>
      <c r="H47" s="68">
        <f>INDEX('Sales+FC'!B:B,MATCH($C47,'Sales+FC'!$H:$H,0))</f>
        <v>120000</v>
      </c>
      <c r="I47" s="68">
        <f>INDEX('Sales+FC'!C:C,MATCH($C47,'Sales+FC'!$H:$H,0))</f>
        <v>96063.666666666672</v>
      </c>
      <c r="J47" s="32">
        <f>SUMIFS('Sales+FC'!AV:AV,'Sales+FC'!$H:$H,$C47)</f>
        <v>120000</v>
      </c>
      <c r="K47" s="32">
        <f>SUMIFS('Sales+FC'!AW:AW,'Sales+FC'!$H:$H,$C47)</f>
        <v>95000</v>
      </c>
      <c r="L47" s="32">
        <f>SUMIFS('Sales+FC'!AX:AX,'Sales+FC'!$H:$H,$C47)</f>
        <v>128324</v>
      </c>
      <c r="M47" s="34">
        <f>IFERROR(SUMIFS('Sales+FC'!$D:$D,'Sales+FC'!$H:$H,$C47)/AVERAGE(J47:L47),0)</f>
        <v>6.4556570469876853</v>
      </c>
      <c r="O47" s="69"/>
      <c r="P47" s="36" t="s">
        <v>20</v>
      </c>
    </row>
    <row r="48" spans="1:16" x14ac:dyDescent="0.45">
      <c r="A48" s="15" t="str">
        <f>Master!C8</f>
        <v>A</v>
      </c>
      <c r="B48" s="15" t="str">
        <f>INDEX('Sales+FC'!$F:$F,MATCH(C48,'Sales+FC'!H:H,0))</f>
        <v>ABC-9</v>
      </c>
      <c r="C48" s="67" t="str">
        <f>Master!B8</f>
        <v>SKU-257</v>
      </c>
      <c r="D48" s="67" t="str">
        <f>IF(INDEX('Sales+FC'!I:I,MATCH(C48,'Sales+FC'!H:H,0))=0,"",INDEX('Sales+FC'!I:I,MATCH(C48,'Sales+FC'!H:H,0)))</f>
        <v>Description_257</v>
      </c>
      <c r="E48" s="29">
        <f>IFERROR(INDEX('SKU Level Accuracy - Last Month'!I:I,MATCH(C48,'SKU Level Accuracy - Last Month'!C:C,0)),0)</f>
        <v>0.87435556856300223</v>
      </c>
      <c r="F48" s="29">
        <f>IFERROR(INDEX('SKU Level Accuracy - Last Month'!J:J,MATCH(C48,'SKU Level Accuracy - Last Month'!C:C,0)),0)</f>
        <v>0.19896890970080361</v>
      </c>
      <c r="G48" s="68">
        <f>INDEX('Sales+FC'!A:A,MATCH($C48,'Sales+FC'!$H:$H,0))</f>
        <v>1371501</v>
      </c>
      <c r="H48" s="68">
        <f>INDEX('Sales+FC'!B:B,MATCH($C48,'Sales+FC'!$H:$H,0))</f>
        <v>51250</v>
      </c>
      <c r="I48" s="68">
        <f>INDEX('Sales+FC'!C:C,MATCH($C48,'Sales+FC'!$H:$H,0))</f>
        <v>64904.333333333336</v>
      </c>
      <c r="J48" s="32">
        <f>SUMIFS('Sales+FC'!AV:AV,'Sales+FC'!$H:$H,$C48)</f>
        <v>51250</v>
      </c>
      <c r="K48" s="32">
        <f>SUMIFS('Sales+FC'!AW:AW,'Sales+FC'!$H:$H,$C48)</f>
        <v>51250</v>
      </c>
      <c r="L48" s="32">
        <f>SUMIFS('Sales+FC'!AX:AX,'Sales+FC'!$H:$H,$C48)</f>
        <v>37570</v>
      </c>
      <c r="M48" s="34">
        <f>IFERROR(SUMIFS('Sales+FC'!$D:$D,'Sales+FC'!$H:$H,$C48)/AVERAGE(J48:L48),0)</f>
        <v>4.4540801028057402</v>
      </c>
      <c r="O48" s="69"/>
      <c r="P48" s="36" t="s">
        <v>21</v>
      </c>
    </row>
    <row r="49" spans="1:16" x14ac:dyDescent="0.45">
      <c r="A49" s="15" t="str">
        <f>Master!C9</f>
        <v>A</v>
      </c>
      <c r="B49" s="15" t="str">
        <f>INDEX('Sales+FC'!$F:$F,MATCH(C49,'Sales+FC'!H:H,0))</f>
        <v>ABC-7</v>
      </c>
      <c r="C49" s="67" t="str">
        <f>Master!B9</f>
        <v>SKU-198</v>
      </c>
      <c r="D49" s="67" t="str">
        <f>IF(INDEX('Sales+FC'!I:I,MATCH(C49,'Sales+FC'!H:H,0))=0,"",INDEX('Sales+FC'!I:I,MATCH(C49,'Sales+FC'!H:H,0)))</f>
        <v>Description_198</v>
      </c>
      <c r="E49" s="29">
        <f>IFERROR(INDEX('SKU Level Accuracy - Last Month'!I:I,MATCH(C49,'SKU Level Accuracy - Last Month'!C:C,0)),0)</f>
        <v>0.58451050062108223</v>
      </c>
      <c r="F49" s="29">
        <f>IFERROR(INDEX('SKU Level Accuracy - Last Month'!J:J,MATCH(C49,'SKU Level Accuracy - Last Month'!C:C,0)),0)</f>
        <v>0.58451050062108223</v>
      </c>
      <c r="G49" s="68">
        <f>INDEX('Sales+FC'!A:A,MATCH($C49,'Sales+FC'!$H:$H,0))</f>
        <v>1197813</v>
      </c>
      <c r="H49" s="68">
        <f>INDEX('Sales+FC'!B:B,MATCH($C49,'Sales+FC'!$H:$H,0))</f>
        <v>98000</v>
      </c>
      <c r="I49" s="68">
        <f>INDEX('Sales+FC'!C:C,MATCH($C49,'Sales+FC'!$H:$H,0))</f>
        <v>75254.666666666672</v>
      </c>
      <c r="J49" s="32">
        <f>SUMIFS('Sales+FC'!AV:AV,'Sales+FC'!$H:$H,$C49)</f>
        <v>98000</v>
      </c>
      <c r="K49" s="32">
        <f>SUMIFS('Sales+FC'!AW:AW,'Sales+FC'!$H:$H,$C49)</f>
        <v>80000</v>
      </c>
      <c r="L49" s="32">
        <f>SUMIFS('Sales+FC'!AX:AX,'Sales+FC'!$H:$H,$C49)</f>
        <v>100627</v>
      </c>
      <c r="M49" s="34">
        <f>IFERROR(SUMIFS('Sales+FC'!$D:$D,'Sales+FC'!$H:$H,$C49)/AVERAGE(J49:L49),0)</f>
        <v>7.3681516866635315</v>
      </c>
      <c r="O49" s="69"/>
      <c r="P49" s="36" t="s">
        <v>22</v>
      </c>
    </row>
    <row r="50" spans="1:16" ht="14.65" thickBot="1" x14ac:dyDescent="0.5">
      <c r="A50" s="15" t="str">
        <f>Master!C10</f>
        <v>A</v>
      </c>
      <c r="B50" s="15" t="str">
        <f>INDEX('Sales+FC'!$F:$F,MATCH(C50,'Sales+FC'!H:H,0))</f>
        <v>ABC-9</v>
      </c>
      <c r="C50" s="67" t="str">
        <f>Master!B10</f>
        <v>SKU-258</v>
      </c>
      <c r="D50" s="67" t="str">
        <f>IF(INDEX('Sales+FC'!I:I,MATCH(C50,'Sales+FC'!H:H,0))=0,"",INDEX('Sales+FC'!I:I,MATCH(C50,'Sales+FC'!H:H,0)))</f>
        <v>Description_258</v>
      </c>
      <c r="E50" s="29">
        <f>IFERROR(INDEX('SKU Level Accuracy - Last Month'!I:I,MATCH(C50,'SKU Level Accuracy - Last Month'!C:C,0)),0)</f>
        <v>0.47047753469771814</v>
      </c>
      <c r="F50" s="29">
        <f>IFERROR(INDEX('SKU Level Accuracy - Last Month'!J:J,MATCH(C50,'SKU Level Accuracy - Last Month'!C:C,0)),0)</f>
        <v>0.76952029386750631</v>
      </c>
      <c r="G50" s="68">
        <f>INDEX('Sales+FC'!A:A,MATCH($C50,'Sales+FC'!$H:$H,0))</f>
        <v>1171034</v>
      </c>
      <c r="H50" s="68">
        <f>INDEX('Sales+FC'!B:B,MATCH($C50,'Sales+FC'!$H:$H,0))</f>
        <v>44000</v>
      </c>
      <c r="I50" s="68">
        <f>INDEX('Sales+FC'!C:C,MATCH($C50,'Sales+FC'!$H:$H,0))</f>
        <v>75725.666666666672</v>
      </c>
      <c r="J50" s="32">
        <f>SUMIFS('Sales+FC'!AV:AV,'Sales+FC'!$H:$H,$C50)</f>
        <v>44000</v>
      </c>
      <c r="K50" s="32">
        <f>SUMIFS('Sales+FC'!AW:AW,'Sales+FC'!$H:$H,$C50)</f>
        <v>54000</v>
      </c>
      <c r="L50" s="32">
        <f>SUMIFS('Sales+FC'!AX:AX,'Sales+FC'!$H:$H,$C50)</f>
        <v>41653</v>
      </c>
      <c r="M50" s="34">
        <f>IFERROR(SUMIFS('Sales+FC'!$D:$D,'Sales+FC'!$H:$H,$C50)/AVERAGE(J50:L50),0)</f>
        <v>5.3668020021052181</v>
      </c>
      <c r="O50" s="70"/>
      <c r="P50" s="47" t="s">
        <v>89</v>
      </c>
    </row>
    <row r="51" spans="1:16" x14ac:dyDescent="0.45">
      <c r="A51" s="15" t="str">
        <f>Master!C11</f>
        <v>A</v>
      </c>
      <c r="B51" s="15" t="str">
        <f>INDEX('Sales+FC'!$F:$F,MATCH(C51,'Sales+FC'!H:H,0))</f>
        <v>ABC-7</v>
      </c>
      <c r="C51" s="67" t="str">
        <f>Master!B11</f>
        <v>SKU-153</v>
      </c>
      <c r="D51" s="67" t="str">
        <f>IF(INDEX('Sales+FC'!I:I,MATCH(C51,'Sales+FC'!H:H,0))=0,"",INDEX('Sales+FC'!I:I,MATCH(C51,'Sales+FC'!H:H,0)))</f>
        <v>Description_153</v>
      </c>
      <c r="E51" s="29">
        <f>IFERROR(INDEX('SKU Level Accuracy - Last Month'!I:I,MATCH(C51,'SKU Level Accuracy - Last Month'!C:C,0)),0)</f>
        <v>0</v>
      </c>
      <c r="F51" s="29">
        <f>IFERROR(INDEX('SKU Level Accuracy - Last Month'!J:J,MATCH(C51,'SKU Level Accuracy - Last Month'!C:C,0)),0)</f>
        <v>0</v>
      </c>
      <c r="G51" s="68">
        <f>INDEX('Sales+FC'!A:A,MATCH($C51,'Sales+FC'!$H:$H,0))</f>
        <v>710476</v>
      </c>
      <c r="H51" s="68">
        <f>INDEX('Sales+FC'!B:B,MATCH($C51,'Sales+FC'!$H:$H,0))</f>
        <v>71000</v>
      </c>
      <c r="I51" s="68">
        <f>INDEX('Sales+FC'!C:C,MATCH($C51,'Sales+FC'!$H:$H,0))</f>
        <v>54775</v>
      </c>
      <c r="J51" s="32">
        <f>SUMIFS('Sales+FC'!AV:AV,'Sales+FC'!$H:$H,$C51)</f>
        <v>71000</v>
      </c>
      <c r="K51" s="32">
        <f>SUMIFS('Sales+FC'!AW:AW,'Sales+FC'!$H:$H,$C51)</f>
        <v>71000</v>
      </c>
      <c r="L51" s="32">
        <f>SUMIFS('Sales+FC'!AX:AX,'Sales+FC'!$H:$H,$C51)</f>
        <v>67715</v>
      </c>
      <c r="M51" s="34">
        <f>IFERROR(SUMIFS('Sales+FC'!$D:$D,'Sales+FC'!$H:$H,$C51)/AVERAGE(J51:L51),0)</f>
        <v>0.27061011372577071</v>
      </c>
    </row>
    <row r="52" spans="1:16" x14ac:dyDescent="0.45">
      <c r="A52" s="15" t="str">
        <f>Master!C12</f>
        <v>A</v>
      </c>
      <c r="B52" s="15" t="str">
        <f>INDEX('Sales+FC'!$F:$F,MATCH(C52,'Sales+FC'!H:H,0))</f>
        <v>ABC-7</v>
      </c>
      <c r="C52" s="67" t="str">
        <f>Master!B12</f>
        <v>SKU-130</v>
      </c>
      <c r="D52" s="67" t="str">
        <f>IF(INDEX('Sales+FC'!I:I,MATCH(C52,'Sales+FC'!H:H,0))=0,"",INDEX('Sales+FC'!I:I,MATCH(C52,'Sales+FC'!H:H,0)))</f>
        <v>Description_130</v>
      </c>
      <c r="E52" s="29">
        <f>IFERROR(INDEX('SKU Level Accuracy - Last Month'!I:I,MATCH(C52,'SKU Level Accuracy - Last Month'!C:C,0)),0)</f>
        <v>0.49948175787728022</v>
      </c>
      <c r="F52" s="29">
        <f>IFERROR(INDEX('SKU Level Accuracy - Last Month'!J:J,MATCH(C52,'SKU Level Accuracy - Last Month'!C:C,0)),0)</f>
        <v>0.4107241569928135</v>
      </c>
      <c r="G52" s="68">
        <f>INDEX('Sales+FC'!A:A,MATCH($C52,'Sales+FC'!$H:$H,0))</f>
        <v>561118</v>
      </c>
      <c r="H52" s="68">
        <f>INDEX('Sales+FC'!B:B,MATCH($C52,'Sales+FC'!$H:$H,0))</f>
        <v>120000</v>
      </c>
      <c r="I52" s="68">
        <f>INDEX('Sales+FC'!C:C,MATCH($C52,'Sales+FC'!$H:$H,0))</f>
        <v>59844</v>
      </c>
      <c r="J52" s="32">
        <f>SUMIFS('Sales+FC'!AV:AV,'Sales+FC'!$H:$H,$C52)</f>
        <v>120000</v>
      </c>
      <c r="K52" s="32">
        <f>SUMIFS('Sales+FC'!AW:AW,'Sales+FC'!$H:$H,$C52)</f>
        <v>70000</v>
      </c>
      <c r="L52" s="32">
        <f>SUMIFS('Sales+FC'!AX:AX,'Sales+FC'!$H:$H,$C52)</f>
        <v>45641</v>
      </c>
      <c r="M52" s="34">
        <f>IFERROR(SUMIFS('Sales+FC'!$D:$D,'Sales+FC'!$H:$H,$C52)/AVERAGE(J52:L52),0)</f>
        <v>1.1458107884451348E-3</v>
      </c>
    </row>
    <row r="53" spans="1:16" x14ac:dyDescent="0.45">
      <c r="A53" s="15" t="str">
        <f>Master!C13</f>
        <v>A</v>
      </c>
      <c r="B53" s="15" t="str">
        <f>INDEX('Sales+FC'!$F:$F,MATCH(C53,'Sales+FC'!H:H,0))</f>
        <v>ABC-7</v>
      </c>
      <c r="C53" s="67" t="str">
        <f>Master!B13</f>
        <v>SKU-202</v>
      </c>
      <c r="D53" s="67" t="str">
        <f>IF(INDEX('Sales+FC'!I:I,MATCH(C53,'Sales+FC'!H:H,0))=0,"",INDEX('Sales+FC'!I:I,MATCH(C53,'Sales+FC'!H:H,0)))</f>
        <v>Description_202</v>
      </c>
      <c r="E53" s="29">
        <f>IFERROR(INDEX('SKU Level Accuracy - Last Month'!I:I,MATCH(C53,'SKU Level Accuracy - Last Month'!C:C,0)),0)</f>
        <v>0.71948405748756006</v>
      </c>
      <c r="F53" s="29">
        <f>IFERROR(INDEX('SKU Level Accuracy - Last Month'!J:J,MATCH(C53,'SKU Level Accuracy - Last Month'!C:C,0)),0)</f>
        <v>0.49887415561671256</v>
      </c>
      <c r="G53" s="68">
        <f>INDEX('Sales+FC'!A:A,MATCH($C53,'Sales+FC'!$H:$H,0))</f>
        <v>489372</v>
      </c>
      <c r="H53" s="68">
        <f>INDEX('Sales+FC'!B:B,MATCH($C53,'Sales+FC'!$H:$H,0))</f>
        <v>57000</v>
      </c>
      <c r="I53" s="68">
        <f>INDEX('Sales+FC'!C:C,MATCH($C53,'Sales+FC'!$H:$H,0))</f>
        <v>36951.333333333336</v>
      </c>
      <c r="J53" s="32">
        <f>SUMIFS('Sales+FC'!AV:AV,'Sales+FC'!$H:$H,$C53)</f>
        <v>57000</v>
      </c>
      <c r="K53" s="32">
        <f>SUMIFS('Sales+FC'!AW:AW,'Sales+FC'!$H:$H,$C53)</f>
        <v>48000</v>
      </c>
      <c r="L53" s="32">
        <f>SUMIFS('Sales+FC'!AX:AX,'Sales+FC'!$H:$H,$C53)</f>
        <v>48018</v>
      </c>
      <c r="M53" s="34">
        <f>IFERROR(SUMIFS('Sales+FC'!$D:$D,'Sales+FC'!$H:$H,$C53)/AVERAGE(J53:L53),0)</f>
        <v>2.4133631337489705</v>
      </c>
    </row>
    <row r="54" spans="1:16" x14ac:dyDescent="0.45">
      <c r="A54" s="15" t="str">
        <f>Master!C14</f>
        <v>A</v>
      </c>
      <c r="B54" s="15" t="str">
        <f>INDEX('Sales+FC'!$F:$F,MATCH(C54,'Sales+FC'!H:H,0))</f>
        <v>ABC-10</v>
      </c>
      <c r="C54" s="67" t="str">
        <f>Master!B14</f>
        <v>SKU-276</v>
      </c>
      <c r="D54" s="67" t="str">
        <f>IF(INDEX('Sales+FC'!I:I,MATCH(C54,'Sales+FC'!H:H,0))=0,"",INDEX('Sales+FC'!I:I,MATCH(C54,'Sales+FC'!H:H,0)))</f>
        <v>Description_276</v>
      </c>
      <c r="E54" s="29">
        <f>IFERROR(INDEX('SKU Level Accuracy - Last Month'!I:I,MATCH(C54,'SKU Level Accuracy - Last Month'!C:C,0)),0)</f>
        <v>0.87097702182746595</v>
      </c>
      <c r="F54" s="29">
        <f>IFERROR(INDEX('SKU Level Accuracy - Last Month'!J:J,MATCH(C54,'SKU Level Accuracy - Last Month'!C:C,0)),0)</f>
        <v>0.7773742313639469</v>
      </c>
      <c r="G54" s="68">
        <f>INDEX('Sales+FC'!A:A,MATCH($C54,'Sales+FC'!$H:$H,0))</f>
        <v>393276</v>
      </c>
      <c r="H54" s="68">
        <f>INDEX('Sales+FC'!B:B,MATCH($C54,'Sales+FC'!$H:$H,0))</f>
        <v>34000</v>
      </c>
      <c r="I54" s="68">
        <f>INDEX('Sales+FC'!C:C,MATCH($C54,'Sales+FC'!$H:$H,0))</f>
        <v>27706</v>
      </c>
      <c r="J54" s="32">
        <f>SUMIFS('Sales+FC'!AV:AV,'Sales+FC'!$H:$H,$C54)</f>
        <v>34000</v>
      </c>
      <c r="K54" s="32">
        <f>SUMIFS('Sales+FC'!AW:AW,'Sales+FC'!$H:$H,$C54)</f>
        <v>32000</v>
      </c>
      <c r="L54" s="32">
        <f>SUMIFS('Sales+FC'!AX:AX,'Sales+FC'!$H:$H,$C54)</f>
        <v>30508</v>
      </c>
      <c r="M54" s="34">
        <f>IFERROR(SUMIFS('Sales+FC'!$D:$D,'Sales+FC'!$H:$H,$C54)/AVERAGE(J54:L54),0)</f>
        <v>2.2583930865834958</v>
      </c>
    </row>
    <row r="55" spans="1:16" x14ac:dyDescent="0.45">
      <c r="A55" s="15" t="str">
        <f>Master!C15</f>
        <v>A</v>
      </c>
      <c r="B55" s="15" t="str">
        <f>INDEX('Sales+FC'!$F:$F,MATCH(C55,'Sales+FC'!H:H,0))</f>
        <v>ABC-7</v>
      </c>
      <c r="C55" s="67" t="str">
        <f>Master!B15</f>
        <v>SKU-209</v>
      </c>
      <c r="D55" s="67" t="str">
        <f>IF(INDEX('Sales+FC'!I:I,MATCH(C55,'Sales+FC'!H:H,0))=0,"",INDEX('Sales+FC'!I:I,MATCH(C55,'Sales+FC'!H:H,0)))</f>
        <v>Description_209</v>
      </c>
      <c r="E55" s="29">
        <f>IFERROR(INDEX('SKU Level Accuracy - Last Month'!I:I,MATCH(C55,'SKU Level Accuracy - Last Month'!C:C,0)),0)</f>
        <v>0.25690264641253469</v>
      </c>
      <c r="F55" s="29">
        <f>IFERROR(INDEX('SKU Level Accuracy - Last Month'!J:J,MATCH(C55,'SKU Level Accuracy - Last Month'!C:C,0)),0)</f>
        <v>4.1463647654533253E-2</v>
      </c>
      <c r="G55" s="68">
        <f>INDEX('Sales+FC'!A:A,MATCH($C55,'Sales+FC'!$H:$H,0))</f>
        <v>347714</v>
      </c>
      <c r="H55" s="68">
        <f>INDEX('Sales+FC'!B:B,MATCH($C55,'Sales+FC'!$H:$H,0))</f>
        <v>38000</v>
      </c>
      <c r="I55" s="68">
        <f>INDEX('Sales+FC'!C:C,MATCH($C55,'Sales+FC'!$H:$H,0))</f>
        <v>27618.333333333332</v>
      </c>
      <c r="J55" s="32">
        <f>SUMIFS('Sales+FC'!AV:AV,'Sales+FC'!$H:$H,$C55)</f>
        <v>38000</v>
      </c>
      <c r="K55" s="32">
        <f>SUMIFS('Sales+FC'!AW:AW,'Sales+FC'!$H:$H,$C55)</f>
        <v>33000</v>
      </c>
      <c r="L55" s="32">
        <f>SUMIFS('Sales+FC'!AX:AX,'Sales+FC'!$H:$H,$C55)</f>
        <v>31336</v>
      </c>
      <c r="M55" s="34">
        <f>IFERROR(SUMIFS('Sales+FC'!$D:$D,'Sales+FC'!$H:$H,$C55)/AVERAGE(J55:L55),0)</f>
        <v>2.7041510318949342</v>
      </c>
    </row>
    <row r="56" spans="1:16" x14ac:dyDescent="0.45">
      <c r="A56" s="15" t="str">
        <f>Master!C16</f>
        <v>A</v>
      </c>
      <c r="B56" s="15" t="str">
        <f>INDEX('Sales+FC'!$F:$F,MATCH(C56,'Sales+FC'!H:H,0))</f>
        <v>ABC-7</v>
      </c>
      <c r="C56" s="67" t="str">
        <f>Master!B16</f>
        <v>SKU-132</v>
      </c>
      <c r="D56" s="67" t="str">
        <f>IF(INDEX('Sales+FC'!I:I,MATCH(C56,'Sales+FC'!H:H,0))=0,"",INDEX('Sales+FC'!I:I,MATCH(C56,'Sales+FC'!H:H,0)))</f>
        <v>Description_132</v>
      </c>
      <c r="E56" s="29">
        <f>IFERROR(INDEX('SKU Level Accuracy - Last Month'!I:I,MATCH(C56,'SKU Level Accuracy - Last Month'!C:C,0)),0)</f>
        <v>0.96910653430137794</v>
      </c>
      <c r="F56" s="29">
        <f>IFERROR(INDEX('SKU Level Accuracy - Last Month'!J:J,MATCH(C56,'SKU Level Accuracy - Last Month'!C:C,0)),0)</f>
        <v>0.81463920580826787</v>
      </c>
      <c r="G56" s="68">
        <f>INDEX('Sales+FC'!A:A,MATCH($C56,'Sales+FC'!$H:$H,0))</f>
        <v>342757</v>
      </c>
      <c r="H56" s="68">
        <f>INDEX('Sales+FC'!B:B,MATCH($C56,'Sales+FC'!$H:$H,0))</f>
        <v>32000</v>
      </c>
      <c r="I56" s="68">
        <f>INDEX('Sales+FC'!C:C,MATCH($C56,'Sales+FC'!$H:$H,0))</f>
        <v>28114.666666666668</v>
      </c>
      <c r="J56" s="32">
        <f>SUMIFS('Sales+FC'!AV:AV,'Sales+FC'!$H:$H,$C56)</f>
        <v>32000</v>
      </c>
      <c r="K56" s="32">
        <f>SUMIFS('Sales+FC'!AW:AW,'Sales+FC'!$H:$H,$C56)</f>
        <v>32000</v>
      </c>
      <c r="L56" s="32">
        <f>SUMIFS('Sales+FC'!AX:AX,'Sales+FC'!$H:$H,$C56)</f>
        <v>29181</v>
      </c>
      <c r="M56" s="34">
        <f>IFERROR(SUMIFS('Sales+FC'!$D:$D,'Sales+FC'!$H:$H,$C56)/AVERAGE(J56:L56),0)</f>
        <v>0.49825608224852708</v>
      </c>
    </row>
    <row r="57" spans="1:16" x14ac:dyDescent="0.45">
      <c r="A57" s="15" t="str">
        <f>Master!C17</f>
        <v>A</v>
      </c>
      <c r="B57" s="15" t="str">
        <f>INDEX('Sales+FC'!$F:$F,MATCH(C57,'Sales+FC'!H:H,0))</f>
        <v>ABC-9</v>
      </c>
      <c r="C57" s="67" t="str">
        <f>Master!B17</f>
        <v>SKU-256</v>
      </c>
      <c r="D57" s="67" t="str">
        <f>IF(INDEX('Sales+FC'!I:I,MATCH(C57,'Sales+FC'!H:H,0))=0,"",INDEX('Sales+FC'!I:I,MATCH(C57,'Sales+FC'!H:H,0)))</f>
        <v>Description_256</v>
      </c>
      <c r="E57" s="29">
        <f>IFERROR(INDEX('SKU Level Accuracy - Last Month'!I:I,MATCH(C57,'SKU Level Accuracy - Last Month'!C:C,0)),0)</f>
        <v>0.88981097279852472</v>
      </c>
      <c r="F57" s="29">
        <f>IFERROR(INDEX('SKU Level Accuracy - Last Month'!J:J,MATCH(C57,'SKU Level Accuracy - Last Month'!C:C,0)),0)</f>
        <v>0.84739511295527881</v>
      </c>
      <c r="G57" s="68">
        <f>INDEX('Sales+FC'!A:A,MATCH($C57,'Sales+FC'!$H:$H,0))</f>
        <v>326367</v>
      </c>
      <c r="H57" s="68">
        <f>INDEX('Sales+FC'!B:B,MATCH($C57,'Sales+FC'!$H:$H,0))</f>
        <v>9650</v>
      </c>
      <c r="I57" s="68">
        <f>INDEX('Sales+FC'!C:C,MATCH($C57,'Sales+FC'!$H:$H,0))</f>
        <v>14696.666666666666</v>
      </c>
      <c r="J57" s="32">
        <f>SUMIFS('Sales+FC'!AV:AV,'Sales+FC'!$H:$H,$C57)</f>
        <v>9650</v>
      </c>
      <c r="K57" s="32">
        <f>SUMIFS('Sales+FC'!AW:AW,'Sales+FC'!$H:$H,$C57)</f>
        <v>9650</v>
      </c>
      <c r="L57" s="32">
        <f>SUMIFS('Sales+FC'!AX:AX,'Sales+FC'!$H:$H,$C57)</f>
        <v>8361</v>
      </c>
      <c r="M57" s="34">
        <f>IFERROR(SUMIFS('Sales+FC'!$D:$D,'Sales+FC'!$H:$H,$C57)/AVERAGE(J57:L57),0)</f>
        <v>10.046382994107226</v>
      </c>
    </row>
    <row r="58" spans="1:16" x14ac:dyDescent="0.45">
      <c r="A58" s="15" t="str">
        <f>Master!C18</f>
        <v>A</v>
      </c>
      <c r="B58" s="15" t="str">
        <f>INDEX('Sales+FC'!$F:$F,MATCH(C58,'Sales+FC'!H:H,0))</f>
        <v>ABC-7</v>
      </c>
      <c r="C58" s="67" t="str">
        <f>Master!B18</f>
        <v>SKU-150</v>
      </c>
      <c r="D58" s="67" t="str">
        <f>IF(INDEX('Sales+FC'!I:I,MATCH(C58,'Sales+FC'!H:H,0))=0,"",INDEX('Sales+FC'!I:I,MATCH(C58,'Sales+FC'!H:H,0)))</f>
        <v>Description_150</v>
      </c>
      <c r="E58" s="29">
        <f>IFERROR(INDEX('SKU Level Accuracy - Last Month'!I:I,MATCH(C58,'SKU Level Accuracy - Last Month'!C:C,0)),0)</f>
        <v>0.64031789844382048</v>
      </c>
      <c r="F58" s="29">
        <f>IFERROR(INDEX('SKU Level Accuracy - Last Month'!J:J,MATCH(C58,'SKU Level Accuracy - Last Month'!C:C,0)),0)</f>
        <v>0.52472279065340488</v>
      </c>
      <c r="G58" s="68">
        <f>INDEX('Sales+FC'!A:A,MATCH($C58,'Sales+FC'!$H:$H,0))</f>
        <v>300347</v>
      </c>
      <c r="H58" s="68">
        <f>INDEX('Sales+FC'!B:B,MATCH($C58,'Sales+FC'!$H:$H,0))</f>
        <v>30000</v>
      </c>
      <c r="I58" s="68">
        <f>INDEX('Sales+FC'!C:C,MATCH($C58,'Sales+FC'!$H:$H,0))</f>
        <v>24474.333333333332</v>
      </c>
      <c r="J58" s="32">
        <f>SUMIFS('Sales+FC'!AV:AV,'Sales+FC'!$H:$H,$C58)</f>
        <v>30000</v>
      </c>
      <c r="K58" s="32">
        <f>SUMIFS('Sales+FC'!AW:AW,'Sales+FC'!$H:$H,$C58)</f>
        <v>30000</v>
      </c>
      <c r="L58" s="32">
        <f>SUMIFS('Sales+FC'!AX:AX,'Sales+FC'!$H:$H,$C58)</f>
        <v>28066</v>
      </c>
      <c r="M58" s="34">
        <f>IFERROR(SUMIFS('Sales+FC'!$D:$D,'Sales+FC'!$H:$H,$C58)/AVERAGE(J58:L58),0)</f>
        <v>0.88018077351077606</v>
      </c>
    </row>
    <row r="59" spans="1:16" x14ac:dyDescent="0.45">
      <c r="A59" s="15" t="str">
        <f>Master!C19</f>
        <v>A</v>
      </c>
      <c r="B59" s="15" t="str">
        <f>INDEX('Sales+FC'!$F:$F,MATCH(C59,'Sales+FC'!H:H,0))</f>
        <v>ABC-2</v>
      </c>
      <c r="C59" s="67" t="str">
        <f>Master!B19</f>
        <v>SKU-44</v>
      </c>
      <c r="D59" s="67" t="str">
        <f>IF(INDEX('Sales+FC'!I:I,MATCH(C59,'Sales+FC'!H:H,0))=0,"",INDEX('Sales+FC'!I:I,MATCH(C59,'Sales+FC'!H:H,0)))</f>
        <v>Description_044</v>
      </c>
      <c r="E59" s="29">
        <f>IFERROR(INDEX('SKU Level Accuracy - Last Month'!I:I,MATCH(C59,'SKU Level Accuracy - Last Month'!C:C,0)),0)</f>
        <v>0</v>
      </c>
      <c r="F59" s="29">
        <f>IFERROR(INDEX('SKU Level Accuracy - Last Month'!J:J,MATCH(C59,'SKU Level Accuracy - Last Month'!C:C,0)),0)</f>
        <v>0</v>
      </c>
      <c r="G59" s="68">
        <f>INDEX('Sales+FC'!A:A,MATCH($C59,'Sales+FC'!$H:$H,0))</f>
        <v>263293</v>
      </c>
      <c r="H59" s="68">
        <f>INDEX('Sales+FC'!B:B,MATCH($C59,'Sales+FC'!$H:$H,0))</f>
        <v>26000</v>
      </c>
      <c r="I59" s="68">
        <f>INDEX('Sales+FC'!C:C,MATCH($C59,'Sales+FC'!$H:$H,0))</f>
        <v>13507.666666666666</v>
      </c>
      <c r="J59" s="32">
        <f>SUMIFS('Sales+FC'!AV:AV,'Sales+FC'!$H:$H,$C59)</f>
        <v>26000</v>
      </c>
      <c r="K59" s="32">
        <f>SUMIFS('Sales+FC'!AW:AW,'Sales+FC'!$H:$H,$C59)</f>
        <v>26000</v>
      </c>
      <c r="L59" s="32">
        <f>SUMIFS('Sales+FC'!AX:AX,'Sales+FC'!$H:$H,$C59)</f>
        <v>15648</v>
      </c>
      <c r="M59" s="34">
        <f>IFERROR(SUMIFS('Sales+FC'!$D:$D,'Sales+FC'!$H:$H,$C59)/AVERAGE(J59:L59),0)</f>
        <v>1.3972918637653737</v>
      </c>
    </row>
    <row r="60" spans="1:16" x14ac:dyDescent="0.45">
      <c r="A60" s="15" t="str">
        <f>Master!C20</f>
        <v>A</v>
      </c>
      <c r="B60" s="15" t="str">
        <f>INDEX('Sales+FC'!$F:$F,MATCH(C60,'Sales+FC'!H:H,0))</f>
        <v>ABC-7</v>
      </c>
      <c r="C60" s="67" t="str">
        <f>Master!B20</f>
        <v>SKU-131</v>
      </c>
      <c r="D60" s="67" t="str">
        <f>IF(INDEX('Sales+FC'!I:I,MATCH(C60,'Sales+FC'!H:H,0))=0,"",INDEX('Sales+FC'!I:I,MATCH(C60,'Sales+FC'!H:H,0)))</f>
        <v>Description_131</v>
      </c>
      <c r="E60" s="29">
        <f>IFERROR(INDEX('SKU Level Accuracy - Last Month'!I:I,MATCH(C60,'SKU Level Accuracy - Last Month'!C:C,0)),0)</f>
        <v>0.86129511964309846</v>
      </c>
      <c r="F60" s="29">
        <f>IFERROR(INDEX('SKU Level Accuracy - Last Month'!J:J,MATCH(C60,'SKU Level Accuracy - Last Month'!C:C,0)),0)</f>
        <v>0.71569555225091253</v>
      </c>
      <c r="G60" s="68">
        <f>INDEX('Sales+FC'!A:A,MATCH($C60,'Sales+FC'!$H:$H,0))</f>
        <v>201168</v>
      </c>
      <c r="H60" s="68">
        <f>INDEX('Sales+FC'!B:B,MATCH($C60,'Sales+FC'!$H:$H,0))</f>
        <v>19000</v>
      </c>
      <c r="I60" s="68">
        <f>INDEX('Sales+FC'!C:C,MATCH($C60,'Sales+FC'!$H:$H,0))</f>
        <v>17020</v>
      </c>
      <c r="J60" s="32">
        <f>SUMIFS('Sales+FC'!AV:AV,'Sales+FC'!$H:$H,$C60)</f>
        <v>19000</v>
      </c>
      <c r="K60" s="32">
        <f>SUMIFS('Sales+FC'!AW:AW,'Sales+FC'!$H:$H,$C60)</f>
        <v>19000</v>
      </c>
      <c r="L60" s="32">
        <f>SUMIFS('Sales+FC'!AX:AX,'Sales+FC'!$H:$H,$C60)</f>
        <v>18533</v>
      </c>
      <c r="M60" s="34">
        <f>IFERROR(SUMIFS('Sales+FC'!$D:$D,'Sales+FC'!$H:$H,$C60)/AVERAGE(J60:L60),0)</f>
        <v>9.9127942971361863E-2</v>
      </c>
    </row>
    <row r="61" spans="1:16" x14ac:dyDescent="0.45">
      <c r="A61" s="15" t="str">
        <f>Master!C21</f>
        <v>A</v>
      </c>
      <c r="B61" s="15" t="str">
        <f>INDEX('Sales+FC'!$F:$F,MATCH(C61,'Sales+FC'!H:H,0))</f>
        <v>ABC-9</v>
      </c>
      <c r="C61" s="67" t="str">
        <f>Master!B21</f>
        <v>SKU-230</v>
      </c>
      <c r="D61" s="67" t="str">
        <f>IF(INDEX('Sales+FC'!I:I,MATCH(C61,'Sales+FC'!H:H,0))=0,"",INDEX('Sales+FC'!I:I,MATCH(C61,'Sales+FC'!H:H,0)))</f>
        <v>Description_230</v>
      </c>
      <c r="E61" s="29">
        <f>IFERROR(INDEX('SKU Level Accuracy - Last Month'!I:I,MATCH(C61,'SKU Level Accuracy - Last Month'!C:C,0)),0)</f>
        <v>0.91422366992399573</v>
      </c>
      <c r="F61" s="29">
        <f>IFERROR(INDEX('SKU Level Accuracy - Last Month'!J:J,MATCH(C61,'SKU Level Accuracy - Last Month'!C:C,0)),0)</f>
        <v>0.91422366992399573</v>
      </c>
      <c r="G61" s="68">
        <f>INDEX('Sales+FC'!A:A,MATCH($C61,'Sales+FC'!$H:$H,0))</f>
        <v>171464</v>
      </c>
      <c r="H61" s="68">
        <f>INDEX('Sales+FC'!B:B,MATCH($C61,'Sales+FC'!$H:$H,0))</f>
        <v>11000</v>
      </c>
      <c r="I61" s="68">
        <f>INDEX('Sales+FC'!C:C,MATCH($C61,'Sales+FC'!$H:$H,0))</f>
        <v>19013.333333333332</v>
      </c>
      <c r="J61" s="32">
        <f>SUMIFS('Sales+FC'!AV:AV,'Sales+FC'!$H:$H,$C61)</f>
        <v>11000</v>
      </c>
      <c r="K61" s="32">
        <f>SUMIFS('Sales+FC'!AW:AW,'Sales+FC'!$H:$H,$C61)</f>
        <v>2000</v>
      </c>
      <c r="L61" s="32">
        <f>SUMIFS('Sales+FC'!AX:AX,'Sales+FC'!$H:$H,$C61)</f>
        <v>13706</v>
      </c>
      <c r="M61" s="34">
        <f>IFERROR(SUMIFS('Sales+FC'!$D:$D,'Sales+FC'!$H:$H,$C61)/AVERAGE(J61:L61),0)</f>
        <v>0.83621658054369807</v>
      </c>
    </row>
    <row r="62" spans="1:16" x14ac:dyDescent="0.45">
      <c r="A62" s="15" t="str">
        <f>Master!C22</f>
        <v>A</v>
      </c>
      <c r="B62" s="15" t="str">
        <f>INDEX('Sales+FC'!$F:$F,MATCH(C62,'Sales+FC'!H:H,0))</f>
        <v>ABC-4</v>
      </c>
      <c r="C62" s="67" t="str">
        <f>Master!B22</f>
        <v>SKU-101</v>
      </c>
      <c r="D62" s="67" t="str">
        <f>IF(INDEX('Sales+FC'!I:I,MATCH(C62,'Sales+FC'!H:H,0))=0,"",INDEX('Sales+FC'!I:I,MATCH(C62,'Sales+FC'!H:H,0)))</f>
        <v>Description_101</v>
      </c>
      <c r="E62" s="29">
        <f>IFERROR(INDEX('SKU Level Accuracy - Last Month'!I:I,MATCH(C62,'SKU Level Accuracy - Last Month'!C:C,0)),0)</f>
        <v>0.910248635536689</v>
      </c>
      <c r="F62" s="29">
        <f>IFERROR(INDEX('SKU Level Accuracy - Last Month'!J:J,MATCH(C62,'SKU Level Accuracy - Last Month'!C:C,0)),0)</f>
        <v>0.93875075803517283</v>
      </c>
      <c r="G62" s="68">
        <f>INDEX('Sales+FC'!A:A,MATCH($C62,'Sales+FC'!$H:$H,0))</f>
        <v>167249</v>
      </c>
      <c r="H62" s="68">
        <f>INDEX('Sales+FC'!B:B,MATCH($C62,'Sales+FC'!$H:$H,0))</f>
        <v>14000</v>
      </c>
      <c r="I62" s="68">
        <f>INDEX('Sales+FC'!C:C,MATCH($C62,'Sales+FC'!$H:$H,0))</f>
        <v>12198.333333333334</v>
      </c>
      <c r="J62" s="32">
        <f>SUMIFS('Sales+FC'!AV:AV,'Sales+FC'!$H:$H,$C62)</f>
        <v>14000</v>
      </c>
      <c r="K62" s="32">
        <f>SUMIFS('Sales+FC'!AW:AW,'Sales+FC'!$H:$H,$C62)</f>
        <v>14000</v>
      </c>
      <c r="L62" s="32">
        <f>SUMIFS('Sales+FC'!AX:AX,'Sales+FC'!$H:$H,$C62)</f>
        <v>14067</v>
      </c>
      <c r="M62" s="34">
        <f>IFERROR(SUMIFS('Sales+FC'!$D:$D,'Sales+FC'!$H:$H,$C62)/AVERAGE(J62:L62),0)</f>
        <v>3.9509829557610479</v>
      </c>
    </row>
    <row r="63" spans="1:16" x14ac:dyDescent="0.45">
      <c r="A63" s="15" t="str">
        <f>Master!C23</f>
        <v>A</v>
      </c>
      <c r="B63" s="15" t="str">
        <f>INDEX('Sales+FC'!$F:$F,MATCH(C63,'Sales+FC'!H:H,0))</f>
        <v>ABC-11</v>
      </c>
      <c r="C63" s="67" t="str">
        <f>Master!B23</f>
        <v>SKU-281</v>
      </c>
      <c r="D63" s="67" t="str">
        <f>IF(INDEX('Sales+FC'!I:I,MATCH(C63,'Sales+FC'!H:H,0))=0,"",INDEX('Sales+FC'!I:I,MATCH(C63,'Sales+FC'!H:H,0)))</f>
        <v>Description_281</v>
      </c>
      <c r="E63" s="29">
        <f>IFERROR(INDEX('SKU Level Accuracy - Last Month'!I:I,MATCH(C63,'SKU Level Accuracy - Last Month'!C:C,0)),0)</f>
        <v>0.79829198861325745</v>
      </c>
      <c r="F63" s="29">
        <f>IFERROR(INDEX('SKU Level Accuracy - Last Month'!J:J,MATCH(C63,'SKU Level Accuracy - Last Month'!C:C,0)),0)</f>
        <v>0.72915819438796259</v>
      </c>
      <c r="G63" s="68">
        <f>INDEX('Sales+FC'!A:A,MATCH($C63,'Sales+FC'!$H:$H,0))</f>
        <v>129874</v>
      </c>
      <c r="H63" s="68">
        <f>INDEX('Sales+FC'!B:B,MATCH($C63,'Sales+FC'!$H:$H,0))</f>
        <v>12500</v>
      </c>
      <c r="I63" s="68">
        <f>INDEX('Sales+FC'!C:C,MATCH($C63,'Sales+FC'!$H:$H,0))</f>
        <v>10293.333333333334</v>
      </c>
      <c r="J63" s="32">
        <f>SUMIFS('Sales+FC'!AV:AV,'Sales+FC'!$H:$H,$C63)</f>
        <v>12500</v>
      </c>
      <c r="K63" s="32">
        <f>SUMIFS('Sales+FC'!AW:AW,'Sales+FC'!$H:$H,$C63)</f>
        <v>12500</v>
      </c>
      <c r="L63" s="32">
        <f>SUMIFS('Sales+FC'!AX:AX,'Sales+FC'!$H:$H,$C63)</f>
        <v>11671</v>
      </c>
      <c r="M63" s="34">
        <f>IFERROR(SUMIFS('Sales+FC'!$D:$D,'Sales+FC'!$H:$H,$C63)/AVERAGE(J63:L63),0)</f>
        <v>1.2255733413323882</v>
      </c>
    </row>
    <row r="64" spans="1:16" x14ac:dyDescent="0.45">
      <c r="A64" s="15" t="str">
        <f>Master!C24</f>
        <v>A</v>
      </c>
      <c r="B64" s="15" t="str">
        <f>INDEX('Sales+FC'!$F:$F,MATCH(C64,'Sales+FC'!H:H,0))</f>
        <v>ABC-2</v>
      </c>
      <c r="C64" s="67" t="str">
        <f>Master!B24</f>
        <v>SKU-22</v>
      </c>
      <c r="D64" s="67" t="str">
        <f>IF(INDEX('Sales+FC'!I:I,MATCH(C64,'Sales+FC'!H:H,0))=0,"",INDEX('Sales+FC'!I:I,MATCH(C64,'Sales+FC'!H:H,0)))</f>
        <v>Description_022</v>
      </c>
      <c r="E64" s="29">
        <f>IFERROR(INDEX('SKU Level Accuracy - Last Month'!I:I,MATCH(C64,'SKU Level Accuracy - Last Month'!C:C,0)),0)</f>
        <v>0.21450921311855387</v>
      </c>
      <c r="F64" s="29">
        <f>IFERROR(INDEX('SKU Level Accuracy - Last Month'!J:J,MATCH(C64,'SKU Level Accuracy - Last Month'!C:C,0)),0)</f>
        <v>0.49345231197125994</v>
      </c>
      <c r="G64" s="68">
        <f>INDEX('Sales+FC'!A:A,MATCH($C64,'Sales+FC'!$H:$H,0))</f>
        <v>127172</v>
      </c>
      <c r="H64" s="68">
        <f>INDEX('Sales+FC'!B:B,MATCH($C64,'Sales+FC'!$H:$H,0))</f>
        <v>12000</v>
      </c>
      <c r="I64" s="68">
        <f>INDEX('Sales+FC'!C:C,MATCH($C64,'Sales+FC'!$H:$H,0))</f>
        <v>9096.3333333333339</v>
      </c>
      <c r="J64" s="32">
        <f>SUMIFS('Sales+FC'!AV:AV,'Sales+FC'!$H:$H,$C64)</f>
        <v>12000</v>
      </c>
      <c r="K64" s="32">
        <f>SUMIFS('Sales+FC'!AW:AW,'Sales+FC'!$H:$H,$C64)</f>
        <v>9500</v>
      </c>
      <c r="L64" s="32">
        <f>SUMIFS('Sales+FC'!AX:AX,'Sales+FC'!$H:$H,$C64)</f>
        <v>10174</v>
      </c>
      <c r="M64" s="34">
        <f>IFERROR(SUMIFS('Sales+FC'!$D:$D,'Sales+FC'!$H:$H,$C64)/AVERAGE(J64:L64),0)</f>
        <v>1.7123508240197007</v>
      </c>
    </row>
    <row r="65" spans="1:13" x14ac:dyDescent="0.45">
      <c r="A65" s="15" t="str">
        <f>Master!C25</f>
        <v>A</v>
      </c>
      <c r="B65" s="15" t="str">
        <f>INDEX('Sales+FC'!$F:$F,MATCH(C65,'Sales+FC'!H:H,0))</f>
        <v>ABC-2</v>
      </c>
      <c r="C65" s="67" t="str">
        <f>Master!B25</f>
        <v>SKU-21</v>
      </c>
      <c r="D65" s="67" t="str">
        <f>IF(INDEX('Sales+FC'!I:I,MATCH(C65,'Sales+FC'!H:H,0))=0,"",INDEX('Sales+FC'!I:I,MATCH(C65,'Sales+FC'!H:H,0)))</f>
        <v>Description_021</v>
      </c>
      <c r="E65" s="29">
        <f>IFERROR(INDEX('SKU Level Accuracy - Last Month'!I:I,MATCH(C65,'SKU Level Accuracy - Last Month'!C:C,0)),0)</f>
        <v>0.37061176122055983</v>
      </c>
      <c r="F65" s="29">
        <f>IFERROR(INDEX('SKU Level Accuracy - Last Month'!J:J,MATCH(C65,'SKU Level Accuracy - Last Month'!C:C,0)),0)</f>
        <v>0</v>
      </c>
      <c r="G65" s="68">
        <f>INDEX('Sales+FC'!A:A,MATCH($C65,'Sales+FC'!$H:$H,0))</f>
        <v>123207</v>
      </c>
      <c r="H65" s="68">
        <f>INDEX('Sales+FC'!B:B,MATCH($C65,'Sales+FC'!$H:$H,0))</f>
        <v>10500</v>
      </c>
      <c r="I65" s="68">
        <f>INDEX('Sales+FC'!C:C,MATCH($C65,'Sales+FC'!$H:$H,0))</f>
        <v>8131.333333333333</v>
      </c>
      <c r="J65" s="32">
        <f>SUMIFS('Sales+FC'!AV:AV,'Sales+FC'!$H:$H,$C65)</f>
        <v>10500</v>
      </c>
      <c r="K65" s="32">
        <f>SUMIFS('Sales+FC'!AW:AW,'Sales+FC'!$H:$H,$C65)</f>
        <v>6500</v>
      </c>
      <c r="L65" s="32">
        <f>SUMIFS('Sales+FC'!AX:AX,'Sales+FC'!$H:$H,$C65)</f>
        <v>9424</v>
      </c>
      <c r="M65" s="34">
        <f>IFERROR(SUMIFS('Sales+FC'!$D:$D,'Sales+FC'!$H:$H,$C65)/AVERAGE(J65:L65),0)</f>
        <v>5.7033378746594003</v>
      </c>
    </row>
    <row r="66" spans="1:13" x14ac:dyDescent="0.45">
      <c r="A66" s="15" t="str">
        <f>Master!C26</f>
        <v>A</v>
      </c>
      <c r="B66" s="15" t="str">
        <f>INDEX('Sales+FC'!$F:$F,MATCH(C66,'Sales+FC'!H:H,0))</f>
        <v>ABC-1</v>
      </c>
      <c r="C66" s="67" t="str">
        <f>Master!B26</f>
        <v>SKU-15</v>
      </c>
      <c r="D66" s="67" t="str">
        <f>IF(INDEX('Sales+FC'!I:I,MATCH(C66,'Sales+FC'!H:H,0))=0,"",INDEX('Sales+FC'!I:I,MATCH(C66,'Sales+FC'!H:H,0)))</f>
        <v>Description_015</v>
      </c>
      <c r="E66" s="29">
        <f>IFERROR(INDEX('SKU Level Accuracy - Last Month'!I:I,MATCH(C66,'SKU Level Accuracy - Last Month'!C:C,0)),0)</f>
        <v>0.67065470255898973</v>
      </c>
      <c r="F66" s="29">
        <f>IFERROR(INDEX('SKU Level Accuracy - Last Month'!J:J,MATCH(C66,'SKU Level Accuracy - Last Month'!C:C,0)),0)</f>
        <v>7.2449318710534949E-2</v>
      </c>
      <c r="G66" s="68">
        <f>INDEX('Sales+FC'!A:A,MATCH($C66,'Sales+FC'!$H:$H,0))</f>
        <v>118551</v>
      </c>
      <c r="H66" s="68">
        <f>INDEX('Sales+FC'!B:B,MATCH($C66,'Sales+FC'!$H:$H,0))</f>
        <v>5600</v>
      </c>
      <c r="I66" s="68">
        <f>INDEX('Sales+FC'!C:C,MATCH($C66,'Sales+FC'!$H:$H,0))</f>
        <v>3573.3333333333335</v>
      </c>
      <c r="J66" s="32">
        <f>SUMIFS('Sales+FC'!AV:AV,'Sales+FC'!$H:$H,$C66)</f>
        <v>5600</v>
      </c>
      <c r="K66" s="32">
        <f>SUMIFS('Sales+FC'!AW:AW,'Sales+FC'!$H:$H,$C66)</f>
        <v>4500</v>
      </c>
      <c r="L66" s="32">
        <f>SUMIFS('Sales+FC'!AX:AX,'Sales+FC'!$H:$H,$C66)</f>
        <v>5169</v>
      </c>
      <c r="M66" s="34">
        <f>IFERROR(SUMIFS('Sales+FC'!$D:$D,'Sales+FC'!$H:$H,$C66)/AVERAGE(J66:L66),0)</f>
        <v>3.8059466893706202</v>
      </c>
    </row>
    <row r="67" spans="1:13" x14ac:dyDescent="0.45">
      <c r="A67" s="15" t="str">
        <f>Master!C27</f>
        <v>A</v>
      </c>
      <c r="B67" s="15" t="str">
        <f>INDEX('Sales+FC'!$F:$F,MATCH(C67,'Sales+FC'!H:H,0))</f>
        <v>ABC-11</v>
      </c>
      <c r="C67" s="67" t="str">
        <f>Master!B27</f>
        <v>SKU-345</v>
      </c>
      <c r="D67" s="67" t="str">
        <f>IF(INDEX('Sales+FC'!I:I,MATCH(C67,'Sales+FC'!H:H,0))=0,"",INDEX('Sales+FC'!I:I,MATCH(C67,'Sales+FC'!H:H,0)))</f>
        <v>Description_345</v>
      </c>
      <c r="E67" s="29">
        <f>IFERROR(INDEX('SKU Level Accuracy - Last Month'!I:I,MATCH(C67,'SKU Level Accuracy - Last Month'!C:C,0)),0)</f>
        <v>0.85818581858185827</v>
      </c>
      <c r="F67" s="29">
        <f>IFERROR(INDEX('SKU Level Accuracy - Last Month'!J:J,MATCH(C67,'SKU Level Accuracy - Last Month'!C:C,0)),0)</f>
        <v>0.79987998799879989</v>
      </c>
      <c r="G67" s="68">
        <f>INDEX('Sales+FC'!A:A,MATCH($C67,'Sales+FC'!$H:$H,0))</f>
        <v>110427</v>
      </c>
      <c r="H67" s="68">
        <f>INDEX('Sales+FC'!B:B,MATCH($C67,'Sales+FC'!$H:$H,0))</f>
        <v>12000</v>
      </c>
      <c r="I67" s="68">
        <f>INDEX('Sales+FC'!C:C,MATCH($C67,'Sales+FC'!$H:$H,0))</f>
        <v>11784.666666666666</v>
      </c>
      <c r="J67" s="32">
        <f>SUMIFS('Sales+FC'!AV:AV,'Sales+FC'!$H:$H,$C67)</f>
        <v>12000</v>
      </c>
      <c r="K67" s="32">
        <f>SUMIFS('Sales+FC'!AW:AW,'Sales+FC'!$H:$H,$C67)</f>
        <v>12000</v>
      </c>
      <c r="L67" s="32">
        <f>SUMIFS('Sales+FC'!AX:AX,'Sales+FC'!$H:$H,$C67)</f>
        <v>11069</v>
      </c>
      <c r="M67" s="34">
        <f>IFERROR(SUMIFS('Sales+FC'!$D:$D,'Sales+FC'!$H:$H,$C67)/AVERAGE(J67:L67),0)</f>
        <v>1.1941315691921641</v>
      </c>
    </row>
    <row r="68" spans="1:13" x14ac:dyDescent="0.45">
      <c r="A68" s="15" t="str">
        <f>Master!C28</f>
        <v>A</v>
      </c>
      <c r="B68" s="15" t="str">
        <f>INDEX('Sales+FC'!$F:$F,MATCH(C68,'Sales+FC'!H:H,0))</f>
        <v>ABC-11</v>
      </c>
      <c r="C68" s="67" t="str">
        <f>Master!B28</f>
        <v>SKU-347</v>
      </c>
      <c r="D68" s="67" t="str">
        <f>IF(INDEX('Sales+FC'!I:I,MATCH(C68,'Sales+FC'!H:H,0))=0,"",INDEX('Sales+FC'!I:I,MATCH(C68,'Sales+FC'!H:H,0)))</f>
        <v>Description_347</v>
      </c>
      <c r="E68" s="29">
        <f>IFERROR(INDEX('SKU Level Accuracy - Last Month'!I:I,MATCH(C68,'SKU Level Accuracy - Last Month'!C:C,0)),0)</f>
        <v>0.97487875848690586</v>
      </c>
      <c r="F68" s="29">
        <f>IFERROR(INDEX('SKU Level Accuracy - Last Month'!J:J,MATCH(C68,'SKU Level Accuracy - Last Month'!C:C,0)),0)</f>
        <v>0.95247332686711939</v>
      </c>
      <c r="G68" s="68">
        <f>INDEX('Sales+FC'!A:A,MATCH($C68,'Sales+FC'!$H:$H,0))</f>
        <v>109526</v>
      </c>
      <c r="H68" s="68">
        <f>INDEX('Sales+FC'!B:B,MATCH($C68,'Sales+FC'!$H:$H,0))</f>
        <v>10800</v>
      </c>
      <c r="I68" s="68">
        <f>INDEX('Sales+FC'!C:C,MATCH($C68,'Sales+FC'!$H:$H,0))</f>
        <v>10680</v>
      </c>
      <c r="J68" s="32">
        <f>SUMIFS('Sales+FC'!AV:AV,'Sales+FC'!$H:$H,$C68)</f>
        <v>10800</v>
      </c>
      <c r="K68" s="32">
        <f>SUMIFS('Sales+FC'!AW:AW,'Sales+FC'!$H:$H,$C68)</f>
        <v>10800</v>
      </c>
      <c r="L68" s="32">
        <f>SUMIFS('Sales+FC'!AX:AX,'Sales+FC'!$H:$H,$C68)</f>
        <v>10049</v>
      </c>
      <c r="M68" s="34">
        <f>IFERROR(SUMIFS('Sales+FC'!$D:$D,'Sales+FC'!$H:$H,$C68)/AVERAGE(J68:L68),0)</f>
        <v>4.7277323138171825</v>
      </c>
    </row>
    <row r="69" spans="1:13" x14ac:dyDescent="0.45">
      <c r="A69" s="15" t="str">
        <f>Master!C29</f>
        <v>A</v>
      </c>
      <c r="B69" s="15" t="str">
        <f>INDEX('Sales+FC'!$F:$F,MATCH(C69,'Sales+FC'!H:H,0))</f>
        <v>ABC-7</v>
      </c>
      <c r="C69" s="67" t="str">
        <f>Master!B29</f>
        <v>SKU-156</v>
      </c>
      <c r="D69" s="67" t="str">
        <f>IF(INDEX('Sales+FC'!I:I,MATCH(C69,'Sales+FC'!H:H,0))=0,"",INDEX('Sales+FC'!I:I,MATCH(C69,'Sales+FC'!H:H,0)))</f>
        <v>Description_156</v>
      </c>
      <c r="E69" s="29">
        <f>IFERROR(INDEX('SKU Level Accuracy - Last Month'!I:I,MATCH(C69,'SKU Level Accuracy - Last Month'!C:C,0)),0)</f>
        <v>0.95657894736842108</v>
      </c>
      <c r="F69" s="29">
        <f>IFERROR(INDEX('SKU Level Accuracy - Last Month'!J:J,MATCH(C69,'SKU Level Accuracy - Last Month'!C:C,0)),0)</f>
        <v>0.88663967611336025</v>
      </c>
      <c r="G69" s="68">
        <f>INDEX('Sales+FC'!A:A,MATCH($C69,'Sales+FC'!$H:$H,0))</f>
        <v>107457</v>
      </c>
      <c r="H69" s="68">
        <f>INDEX('Sales+FC'!B:B,MATCH($C69,'Sales+FC'!$H:$H,0))</f>
        <v>11000</v>
      </c>
      <c r="I69" s="68">
        <f>INDEX('Sales+FC'!C:C,MATCH($C69,'Sales+FC'!$H:$H,0))</f>
        <v>10130.666666666666</v>
      </c>
      <c r="J69" s="32">
        <f>SUMIFS('Sales+FC'!AV:AV,'Sales+FC'!$H:$H,$C69)</f>
        <v>11000</v>
      </c>
      <c r="K69" s="32">
        <f>SUMIFS('Sales+FC'!AW:AW,'Sales+FC'!$H:$H,$C69)</f>
        <v>10500</v>
      </c>
      <c r="L69" s="32">
        <f>SUMIFS('Sales+FC'!AX:AX,'Sales+FC'!$H:$H,$C69)</f>
        <v>9696</v>
      </c>
      <c r="M69" s="34">
        <f>IFERROR(SUMIFS('Sales+FC'!$D:$D,'Sales+FC'!$H:$H,$C69)/AVERAGE(J69:L69),0)</f>
        <v>3.7581741248878062</v>
      </c>
    </row>
    <row r="70" spans="1:13" x14ac:dyDescent="0.45">
      <c r="A70" s="15" t="str">
        <f>Master!C30</f>
        <v>A</v>
      </c>
      <c r="B70" s="15" t="str">
        <f>INDEX('Sales+FC'!$F:$F,MATCH(C70,'Sales+FC'!H:H,0))</f>
        <v>ABC-9</v>
      </c>
      <c r="C70" s="67" t="str">
        <f>Master!B30</f>
        <v>SKU-235</v>
      </c>
      <c r="D70" s="67" t="str">
        <f>IF(INDEX('Sales+FC'!I:I,MATCH(C70,'Sales+FC'!H:H,0))=0,"",INDEX('Sales+FC'!I:I,MATCH(C70,'Sales+FC'!H:H,0)))</f>
        <v>Description_235</v>
      </c>
      <c r="E70" s="29">
        <f>IFERROR(INDEX('SKU Level Accuracy - Last Month'!I:I,MATCH(C70,'SKU Level Accuracy - Last Month'!C:C,0)),0)</f>
        <v>0.16311535635562091</v>
      </c>
      <c r="F70" s="29">
        <f>IFERROR(INDEX('SKU Level Accuracy - Last Month'!J:J,MATCH(C70,'SKU Level Accuracy - Last Month'!C:C,0)),0)</f>
        <v>0.16311535635562091</v>
      </c>
      <c r="G70" s="68">
        <f>INDEX('Sales+FC'!A:A,MATCH($C70,'Sales+FC'!$H:$H,0))</f>
        <v>107135</v>
      </c>
      <c r="H70" s="68">
        <f>INDEX('Sales+FC'!B:B,MATCH($C70,'Sales+FC'!$H:$H,0))</f>
        <v>15000</v>
      </c>
      <c r="I70" s="68">
        <f>INDEX('Sales+FC'!C:C,MATCH($C70,'Sales+FC'!$H:$H,0))</f>
        <v>12761.666666666666</v>
      </c>
      <c r="J70" s="32">
        <f>SUMIFS('Sales+FC'!AV:AV,'Sales+FC'!$H:$H,$C70)</f>
        <v>15000</v>
      </c>
      <c r="K70" s="32">
        <f>SUMIFS('Sales+FC'!AW:AW,'Sales+FC'!$H:$H,$C70)</f>
        <v>11000</v>
      </c>
      <c r="L70" s="32">
        <f>SUMIFS('Sales+FC'!AX:AX,'Sales+FC'!$H:$H,$C70)</f>
        <v>5899</v>
      </c>
      <c r="M70" s="34">
        <f>IFERROR(SUMIFS('Sales+FC'!$D:$D,'Sales+FC'!$H:$H,$C70)/AVERAGE(J70:L70),0)</f>
        <v>0.10006583278472679</v>
      </c>
    </row>
    <row r="71" spans="1:13" x14ac:dyDescent="0.45">
      <c r="A71" s="15" t="str">
        <f>Master!C31</f>
        <v>A</v>
      </c>
      <c r="B71" s="15" t="str">
        <f>INDEX('Sales+FC'!$F:$F,MATCH(C71,'Sales+FC'!H:H,0))</f>
        <v>ABC-4</v>
      </c>
      <c r="C71" s="67" t="str">
        <f>Master!B31</f>
        <v>SKU-102</v>
      </c>
      <c r="D71" s="67" t="str">
        <f>IF(INDEX('Sales+FC'!I:I,MATCH(C71,'Sales+FC'!H:H,0))=0,"",INDEX('Sales+FC'!I:I,MATCH(C71,'Sales+FC'!H:H,0)))</f>
        <v>Description_102</v>
      </c>
      <c r="E71" s="29">
        <f>IFERROR(INDEX('SKU Level Accuracy - Last Month'!I:I,MATCH(C71,'SKU Level Accuracy - Last Month'!C:C,0)),0)</f>
        <v>0.9800778026641519</v>
      </c>
      <c r="F71" s="29">
        <f>IFERROR(INDEX('SKU Level Accuracy - Last Month'!J:J,MATCH(C71,'SKU Level Accuracy - Last Month'!C:C,0)),0)</f>
        <v>0.99799599198396793</v>
      </c>
      <c r="G71" s="68">
        <f>INDEX('Sales+FC'!A:A,MATCH($C71,'Sales+FC'!$H:$H,0))</f>
        <v>104853</v>
      </c>
      <c r="H71" s="68">
        <f>INDEX('Sales+FC'!B:B,MATCH($C71,'Sales+FC'!$H:$H,0))</f>
        <v>8500</v>
      </c>
      <c r="I71" s="68">
        <f>INDEX('Sales+FC'!C:C,MATCH($C71,'Sales+FC'!$H:$H,0))</f>
        <v>8378</v>
      </c>
      <c r="J71" s="32">
        <f>SUMIFS('Sales+FC'!AV:AV,'Sales+FC'!$H:$H,$C71)</f>
        <v>8500</v>
      </c>
      <c r="K71" s="32">
        <f>SUMIFS('Sales+FC'!AW:AW,'Sales+FC'!$H:$H,$C71)</f>
        <v>8500</v>
      </c>
      <c r="L71" s="32">
        <f>SUMIFS('Sales+FC'!AX:AX,'Sales+FC'!$H:$H,$C71)</f>
        <v>7156</v>
      </c>
      <c r="M71" s="34">
        <f>IFERROR(SUMIFS('Sales+FC'!$D:$D,'Sales+FC'!$H:$H,$C71)/AVERAGE(J71:L71),0)</f>
        <v>3.9330601092896176</v>
      </c>
    </row>
    <row r="72" spans="1:13" x14ac:dyDescent="0.45">
      <c r="A72" s="15" t="str">
        <f>Master!C32</f>
        <v>A</v>
      </c>
      <c r="B72" s="15" t="str">
        <f>INDEX('Sales+FC'!$F:$F,MATCH(C72,'Sales+FC'!H:H,0))</f>
        <v>ABC-4</v>
      </c>
      <c r="C72" s="67" t="str">
        <f>Master!B32</f>
        <v>SKU-100</v>
      </c>
      <c r="D72" s="67" t="str">
        <f>IF(INDEX('Sales+FC'!I:I,MATCH(C72,'Sales+FC'!H:H,0))=0,"",INDEX('Sales+FC'!I:I,MATCH(C72,'Sales+FC'!H:H,0)))</f>
        <v>Description_100</v>
      </c>
      <c r="E72" s="29">
        <f>IFERROR(INDEX('SKU Level Accuracy - Last Month'!I:I,MATCH(C72,'SKU Level Accuracy - Last Month'!C:C,0)),0)</f>
        <v>0.93710532962869408</v>
      </c>
      <c r="F72" s="29">
        <f>IFERROR(INDEX('SKU Level Accuracy - Last Month'!J:J,MATCH(C72,'SKU Level Accuracy - Last Month'!C:C,0)),0)</f>
        <v>0.86334933063905017</v>
      </c>
      <c r="G72" s="68">
        <f>INDEX('Sales+FC'!A:A,MATCH($C72,'Sales+FC'!$H:$H,0))</f>
        <v>99898</v>
      </c>
      <c r="H72" s="68">
        <f>INDEX('Sales+FC'!B:B,MATCH($C72,'Sales+FC'!$H:$H,0))</f>
        <v>9000</v>
      </c>
      <c r="I72" s="68">
        <f>INDEX('Sales+FC'!C:C,MATCH($C72,'Sales+FC'!$H:$H,0))</f>
        <v>7867.333333333333</v>
      </c>
      <c r="J72" s="32">
        <f>SUMIFS('Sales+FC'!AV:AV,'Sales+FC'!$H:$H,$C72)</f>
        <v>9000</v>
      </c>
      <c r="K72" s="32">
        <f>SUMIFS('Sales+FC'!AW:AW,'Sales+FC'!$H:$H,$C72)</f>
        <v>9000</v>
      </c>
      <c r="L72" s="32">
        <f>SUMIFS('Sales+FC'!AX:AX,'Sales+FC'!$H:$H,$C72)</f>
        <v>8484</v>
      </c>
      <c r="M72" s="34">
        <f>IFERROR(SUMIFS('Sales+FC'!$D:$D,'Sales+FC'!$H:$H,$C72)/AVERAGE(J72:L72),0)</f>
        <v>3.026506570004531</v>
      </c>
    </row>
    <row r="73" spans="1:13" x14ac:dyDescent="0.45">
      <c r="A73" s="15" t="str">
        <f>Master!C33</f>
        <v>A</v>
      </c>
      <c r="B73" s="15" t="str">
        <f>INDEX('Sales+FC'!$F:$F,MATCH(C73,'Sales+FC'!H:H,0))</f>
        <v>ABC-1</v>
      </c>
      <c r="C73" s="67" t="str">
        <f>Master!B33</f>
        <v>SKU-16</v>
      </c>
      <c r="D73" s="67" t="str">
        <f>IF(INDEX('Sales+FC'!I:I,MATCH(C73,'Sales+FC'!H:H,0))=0,"",INDEX('Sales+FC'!I:I,MATCH(C73,'Sales+FC'!H:H,0)))</f>
        <v>Description_016</v>
      </c>
      <c r="E73" s="29">
        <f>IFERROR(INDEX('SKU Level Accuracy - Last Month'!I:I,MATCH(C73,'SKU Level Accuracy - Last Month'!C:C,0)),0)</f>
        <v>0</v>
      </c>
      <c r="F73" s="29">
        <f>IFERROR(INDEX('SKU Level Accuracy - Last Month'!J:J,MATCH(C73,'SKU Level Accuracy - Last Month'!C:C,0)),0)</f>
        <v>0</v>
      </c>
      <c r="G73" s="68">
        <f>INDEX('Sales+FC'!A:A,MATCH($C73,'Sales+FC'!$H:$H,0))</f>
        <v>96563</v>
      </c>
      <c r="H73" s="68">
        <f>INDEX('Sales+FC'!B:B,MATCH($C73,'Sales+FC'!$H:$H,0))</f>
        <v>5200</v>
      </c>
      <c r="I73" s="68">
        <f>INDEX('Sales+FC'!C:C,MATCH($C73,'Sales+FC'!$H:$H,0))</f>
        <v>3558.6666666666665</v>
      </c>
      <c r="J73" s="32">
        <f>SUMIFS('Sales+FC'!AV:AV,'Sales+FC'!$H:$H,$C73)</f>
        <v>5200</v>
      </c>
      <c r="K73" s="32">
        <f>SUMIFS('Sales+FC'!AW:AW,'Sales+FC'!$H:$H,$C73)</f>
        <v>4000</v>
      </c>
      <c r="L73" s="32">
        <f>SUMIFS('Sales+FC'!AX:AX,'Sales+FC'!$H:$H,$C73)</f>
        <v>5170</v>
      </c>
      <c r="M73" s="34">
        <f>IFERROR(SUMIFS('Sales+FC'!$D:$D,'Sales+FC'!$H:$H,$C73)/AVERAGE(J73:L73),0)</f>
        <v>1.5713987473903968</v>
      </c>
    </row>
    <row r="74" spans="1:13" x14ac:dyDescent="0.45">
      <c r="A74" s="15" t="str">
        <f>Master!C34</f>
        <v>A</v>
      </c>
      <c r="B74" s="15" t="str">
        <f>INDEX('Sales+FC'!$F:$F,MATCH(C74,'Sales+FC'!H:H,0))</f>
        <v>ABC-9</v>
      </c>
      <c r="C74" s="67" t="str">
        <f>Master!B34</f>
        <v>SKU-412</v>
      </c>
      <c r="D74" s="67" t="str">
        <f>IF(INDEX('Sales+FC'!I:I,MATCH(C74,'Sales+FC'!H:H,0))=0,"",INDEX('Sales+FC'!I:I,MATCH(C74,'Sales+FC'!H:H,0)))</f>
        <v>Description_412</v>
      </c>
      <c r="E74" s="29">
        <f>IFERROR(INDEX('SKU Level Accuracy - Last Month'!I:I,MATCH(C74,'SKU Level Accuracy - Last Month'!C:C,0)),0)</f>
        <v>0.50209706411024557</v>
      </c>
      <c r="F74" s="29">
        <f>IFERROR(INDEX('SKU Level Accuracy - Last Month'!J:J,MATCH(C74,'SKU Level Accuracy - Last Month'!C:C,0)),0)</f>
        <v>0.9514679448771719</v>
      </c>
      <c r="G74" s="68">
        <f>INDEX('Sales+FC'!A:A,MATCH($C74,'Sales+FC'!$H:$H,0))</f>
        <v>93645</v>
      </c>
      <c r="H74" s="68">
        <f>INDEX('Sales+FC'!B:B,MATCH($C74,'Sales+FC'!$H:$H,0))</f>
        <v>11000</v>
      </c>
      <c r="I74" s="68">
        <f>INDEX('Sales+FC'!C:C,MATCH($C74,'Sales+FC'!$H:$H,0))</f>
        <v>9958.6666666666661</v>
      </c>
      <c r="J74" s="32">
        <f>SUMIFS('Sales+FC'!AV:AV,'Sales+FC'!$H:$H,$C74)</f>
        <v>11000</v>
      </c>
      <c r="K74" s="32">
        <f>SUMIFS('Sales+FC'!AW:AW,'Sales+FC'!$H:$H,$C74)</f>
        <v>11000</v>
      </c>
      <c r="L74" s="32">
        <f>SUMIFS('Sales+FC'!AX:AX,'Sales+FC'!$H:$H,$C74)</f>
        <v>9704</v>
      </c>
      <c r="M74" s="34">
        <f>IFERROR(SUMIFS('Sales+FC'!$D:$D,'Sales+FC'!$H:$H,$C74)/AVERAGE(J74:L74),0)</f>
        <v>2.7176381529144589</v>
      </c>
    </row>
    <row r="75" spans="1:13" x14ac:dyDescent="0.45">
      <c r="A75" s="15" t="str">
        <f>Master!C35</f>
        <v>A</v>
      </c>
      <c r="B75" s="15" t="str">
        <f>INDEX('Sales+FC'!$F:$F,MATCH(C75,'Sales+FC'!H:H,0))</f>
        <v>ABC-11</v>
      </c>
      <c r="C75" s="67" t="str">
        <f>Master!B35</f>
        <v>SKU-361</v>
      </c>
      <c r="D75" s="67" t="str">
        <f>IF(INDEX('Sales+FC'!I:I,MATCH(C75,'Sales+FC'!H:H,0))=0,"",INDEX('Sales+FC'!I:I,MATCH(C75,'Sales+FC'!H:H,0)))</f>
        <v>Description_361</v>
      </c>
      <c r="E75" s="29">
        <f>IFERROR(INDEX('SKU Level Accuracy - Last Month'!I:I,MATCH(C75,'SKU Level Accuracy - Last Month'!C:C,0)),0)</f>
        <v>0.45245943204868155</v>
      </c>
      <c r="F75" s="29">
        <f>IFERROR(INDEX('SKU Level Accuracy - Last Month'!J:J,MATCH(C75,'SKU Level Accuracy - Last Month'!C:C,0)),0)</f>
        <v>0.37728194726166331</v>
      </c>
      <c r="G75" s="68">
        <f>INDEX('Sales+FC'!A:A,MATCH($C75,'Sales+FC'!$H:$H,0))</f>
        <v>88946</v>
      </c>
      <c r="H75" s="68">
        <f>INDEX('Sales+FC'!B:B,MATCH($C75,'Sales+FC'!$H:$H,0))</f>
        <v>12800</v>
      </c>
      <c r="I75" s="68">
        <f>INDEX('Sales+FC'!C:C,MATCH($C75,'Sales+FC'!$H:$H,0))</f>
        <v>10831</v>
      </c>
      <c r="J75" s="32">
        <f>SUMIFS('Sales+FC'!AV:AV,'Sales+FC'!$H:$H,$C75)</f>
        <v>12800</v>
      </c>
      <c r="K75" s="32">
        <f>SUMIFS('Sales+FC'!AW:AW,'Sales+FC'!$H:$H,$C75)</f>
        <v>11500</v>
      </c>
      <c r="L75" s="32">
        <f>SUMIFS('Sales+FC'!AX:AX,'Sales+FC'!$H:$H,$C75)</f>
        <v>8968</v>
      </c>
      <c r="M75" s="34">
        <f>IFERROR(SUMIFS('Sales+FC'!$D:$D,'Sales+FC'!$H:$H,$C75)/AVERAGE(J75:L75),0)</f>
        <v>2.7455212215943248</v>
      </c>
    </row>
    <row r="76" spans="1:13" x14ac:dyDescent="0.45">
      <c r="A76" s="15" t="str">
        <f>Master!C36</f>
        <v>A</v>
      </c>
      <c r="B76" s="15" t="str">
        <f>INDEX('Sales+FC'!$F:$F,MATCH(C76,'Sales+FC'!H:H,0))</f>
        <v>ABC-11</v>
      </c>
      <c r="C76" s="67" t="str">
        <f>Master!B36</f>
        <v>SKU-284</v>
      </c>
      <c r="D76" s="67" t="str">
        <f>IF(INDEX('Sales+FC'!I:I,MATCH(C76,'Sales+FC'!H:H,0))=0,"",INDEX('Sales+FC'!I:I,MATCH(C76,'Sales+FC'!H:H,0)))</f>
        <v>Description_284</v>
      </c>
      <c r="E76" s="29">
        <f>IFERROR(INDEX('SKU Level Accuracy - Last Month'!I:I,MATCH(C76,'SKU Level Accuracy - Last Month'!C:C,0)),0)</f>
        <v>0.8480506497834055</v>
      </c>
      <c r="F76" s="29">
        <f>IFERROR(INDEX('SKU Level Accuracy - Last Month'!J:J,MATCH(C76,'SKU Level Accuracy - Last Month'!C:C,0)),0)</f>
        <v>0.83372209263578811</v>
      </c>
      <c r="G76" s="68">
        <f>INDEX('Sales+FC'!A:A,MATCH($C76,'Sales+FC'!$H:$H,0))</f>
        <v>77229</v>
      </c>
      <c r="H76" s="68">
        <f>INDEX('Sales+FC'!B:B,MATCH($C76,'Sales+FC'!$H:$H,0))</f>
        <v>7000</v>
      </c>
      <c r="I76" s="68">
        <f>INDEX('Sales+FC'!C:C,MATCH($C76,'Sales+FC'!$H:$H,0))</f>
        <v>6329.666666666667</v>
      </c>
      <c r="J76" s="32">
        <f>SUMIFS('Sales+FC'!AV:AV,'Sales+FC'!$H:$H,$C76)</f>
        <v>7000</v>
      </c>
      <c r="K76" s="32">
        <f>SUMIFS('Sales+FC'!AW:AW,'Sales+FC'!$H:$H,$C76)</f>
        <v>7000</v>
      </c>
      <c r="L76" s="32">
        <f>SUMIFS('Sales+FC'!AX:AX,'Sales+FC'!$H:$H,$C76)</f>
        <v>6301</v>
      </c>
      <c r="M76" s="34">
        <f>IFERROR(SUMIFS('Sales+FC'!$D:$D,'Sales+FC'!$H:$H,$C76)/AVERAGE(J76:L76),0)</f>
        <v>2.3333825919905422</v>
      </c>
    </row>
    <row r="77" spans="1:13" x14ac:dyDescent="0.45">
      <c r="A77" s="15" t="str">
        <f>Master!C37</f>
        <v>A</v>
      </c>
      <c r="B77" s="15" t="str">
        <f>INDEX('Sales+FC'!$F:$F,MATCH(C77,'Sales+FC'!H:H,0))</f>
        <v>ABC-11</v>
      </c>
      <c r="C77" s="67" t="str">
        <f>Master!B37</f>
        <v>SKU-330</v>
      </c>
      <c r="D77" s="67" t="str">
        <f>IF(INDEX('Sales+FC'!I:I,MATCH(C77,'Sales+FC'!H:H,0))=0,"",INDEX('Sales+FC'!I:I,MATCH(C77,'Sales+FC'!H:H,0)))</f>
        <v>Description_330</v>
      </c>
      <c r="E77" s="29">
        <f>IFERROR(INDEX('SKU Level Accuracy - Last Month'!I:I,MATCH(C77,'SKU Level Accuracy - Last Month'!C:C,0)),0)</f>
        <v>0.38386824324324331</v>
      </c>
      <c r="F77" s="29">
        <f>IFERROR(INDEX('SKU Level Accuracy - Last Month'!J:J,MATCH(C77,'SKU Level Accuracy - Last Month'!C:C,0)),0)</f>
        <v>0.63344594594594605</v>
      </c>
      <c r="G77" s="68">
        <f>INDEX('Sales+FC'!A:A,MATCH($C77,'Sales+FC'!$H:$H,0))</f>
        <v>76396</v>
      </c>
      <c r="H77" s="68">
        <f>INDEX('Sales+FC'!B:B,MATCH($C77,'Sales+FC'!$H:$H,0))</f>
        <v>15000</v>
      </c>
      <c r="I77" s="68">
        <f>INDEX('Sales+FC'!C:C,MATCH($C77,'Sales+FC'!$H:$H,0))</f>
        <v>7167.666666666667</v>
      </c>
      <c r="J77" s="32">
        <f>SUMIFS('Sales+FC'!AV:AV,'Sales+FC'!$H:$H,$C77)</f>
        <v>15000</v>
      </c>
      <c r="K77" s="32">
        <f>SUMIFS('Sales+FC'!AW:AW,'Sales+FC'!$H:$H,$C77)</f>
        <v>10000</v>
      </c>
      <c r="L77" s="32">
        <f>SUMIFS('Sales+FC'!AX:AX,'Sales+FC'!$H:$H,$C77)</f>
        <v>5799</v>
      </c>
      <c r="M77" s="34">
        <f>IFERROR(SUMIFS('Sales+FC'!$D:$D,'Sales+FC'!$H:$H,$C77)/AVERAGE(J77:L77),0)</f>
        <v>0.27244391051657518</v>
      </c>
    </row>
    <row r="78" spans="1:13" x14ac:dyDescent="0.45">
      <c r="A78" s="15" t="str">
        <f>Master!C38</f>
        <v>A</v>
      </c>
      <c r="B78" s="15" t="str">
        <f>INDEX('Sales+FC'!$F:$F,MATCH(C78,'Sales+FC'!H:H,0))</f>
        <v>ABC-9</v>
      </c>
      <c r="C78" s="67" t="str">
        <f>Master!B38</f>
        <v>SKU-231</v>
      </c>
      <c r="D78" s="67" t="str">
        <f>IF(INDEX('Sales+FC'!I:I,MATCH(C78,'Sales+FC'!H:H,0))=0,"",INDEX('Sales+FC'!I:I,MATCH(C78,'Sales+FC'!H:H,0)))</f>
        <v>Description_231</v>
      </c>
      <c r="E78" s="29">
        <f>IFERROR(INDEX('SKU Level Accuracy - Last Month'!I:I,MATCH(C78,'SKU Level Accuracy - Last Month'!C:C,0)),0)</f>
        <v>0.67403314917127077</v>
      </c>
      <c r="F78" s="29">
        <f>IFERROR(INDEX('SKU Level Accuracy - Last Month'!J:J,MATCH(C78,'SKU Level Accuracy - Last Month'!C:C,0)),0)</f>
        <v>0.67403314917127077</v>
      </c>
      <c r="G78" s="68">
        <f>INDEX('Sales+FC'!A:A,MATCH($C78,'Sales+FC'!$H:$H,0))</f>
        <v>70521</v>
      </c>
      <c r="H78" s="68">
        <f>INDEX('Sales+FC'!B:B,MATCH($C78,'Sales+FC'!$H:$H,0))</f>
        <v>12000</v>
      </c>
      <c r="I78" s="68">
        <f>INDEX('Sales+FC'!C:C,MATCH($C78,'Sales+FC'!$H:$H,0))</f>
        <v>9642</v>
      </c>
      <c r="J78" s="32">
        <f>SUMIFS('Sales+FC'!AV:AV,'Sales+FC'!$H:$H,$C78)</f>
        <v>12000</v>
      </c>
      <c r="K78" s="32">
        <f>SUMIFS('Sales+FC'!AW:AW,'Sales+FC'!$H:$H,$C78)</f>
        <v>12000</v>
      </c>
      <c r="L78" s="32">
        <f>SUMIFS('Sales+FC'!AX:AX,'Sales+FC'!$H:$H,$C78)</f>
        <v>10000</v>
      </c>
      <c r="M78" s="34">
        <f>IFERROR(SUMIFS('Sales+FC'!$D:$D,'Sales+FC'!$H:$H,$C78)/AVERAGE(J78:L78),0)</f>
        <v>0.80567647058823522</v>
      </c>
    </row>
    <row r="79" spans="1:13" x14ac:dyDescent="0.45">
      <c r="A79" s="15" t="str">
        <f>Master!C39</f>
        <v>A</v>
      </c>
      <c r="B79" s="15" t="str">
        <f>INDEX('Sales+FC'!$F:$F,MATCH(C79,'Sales+FC'!H:H,0))</f>
        <v>ABC-11</v>
      </c>
      <c r="C79" s="67" t="str">
        <f>Master!B39</f>
        <v>SKU-358</v>
      </c>
      <c r="D79" s="67" t="str">
        <f>IF(INDEX('Sales+FC'!I:I,MATCH(C79,'Sales+FC'!H:H,0))=0,"",INDEX('Sales+FC'!I:I,MATCH(C79,'Sales+FC'!H:H,0)))</f>
        <v>Description_358</v>
      </c>
      <c r="E79" s="29">
        <f>IFERROR(INDEX('SKU Level Accuracy - Last Month'!I:I,MATCH(C79,'SKU Level Accuracy - Last Month'!C:C,0)),0)</f>
        <v>0.86462882096069871</v>
      </c>
      <c r="F79" s="29">
        <f>IFERROR(INDEX('SKU Level Accuracy - Last Month'!J:J,MATCH(C79,'SKU Level Accuracy - Last Month'!C:C,0)),0)</f>
        <v>0.68995633187772931</v>
      </c>
      <c r="G79" s="68">
        <f>INDEX('Sales+FC'!A:A,MATCH($C79,'Sales+FC'!$H:$H,0))</f>
        <v>70232</v>
      </c>
      <c r="H79" s="68">
        <f>INDEX('Sales+FC'!B:B,MATCH($C79,'Sales+FC'!$H:$H,0))</f>
        <v>7500</v>
      </c>
      <c r="I79" s="68">
        <f>INDEX('Sales+FC'!C:C,MATCH($C79,'Sales+FC'!$H:$H,0))</f>
        <v>7322.333333333333</v>
      </c>
      <c r="J79" s="32">
        <f>SUMIFS('Sales+FC'!AV:AV,'Sales+FC'!$H:$H,$C79)</f>
        <v>7500</v>
      </c>
      <c r="K79" s="32">
        <f>SUMIFS('Sales+FC'!AW:AW,'Sales+FC'!$H:$H,$C79)</f>
        <v>7500</v>
      </c>
      <c r="L79" s="32">
        <f>SUMIFS('Sales+FC'!AX:AX,'Sales+FC'!$H:$H,$C79)</f>
        <v>7143</v>
      </c>
      <c r="M79" s="34">
        <f>IFERROR(SUMIFS('Sales+FC'!$D:$D,'Sales+FC'!$H:$H,$C79)/AVERAGE(J79:L79),0)</f>
        <v>2.5298740008128981</v>
      </c>
    </row>
    <row r="80" spans="1:13" x14ac:dyDescent="0.45">
      <c r="A80" s="15" t="str">
        <f>Master!C40</f>
        <v>A</v>
      </c>
      <c r="B80" s="15" t="str">
        <f>INDEX('Sales+FC'!$F:$F,MATCH(C80,'Sales+FC'!H:H,0))</f>
        <v>ABC-11</v>
      </c>
      <c r="C80" s="67" t="str">
        <f>Master!B40</f>
        <v>SKU-298</v>
      </c>
      <c r="D80" s="67" t="str">
        <f>IF(INDEX('Sales+FC'!I:I,MATCH(C80,'Sales+FC'!H:H,0))=0,"",INDEX('Sales+FC'!I:I,MATCH(C80,'Sales+FC'!H:H,0)))</f>
        <v>Description_298</v>
      </c>
      <c r="E80" s="29">
        <f>IFERROR(INDEX('SKU Level Accuracy - Last Month'!I:I,MATCH(C80,'SKU Level Accuracy - Last Month'!C:C,0)),0)</f>
        <v>0</v>
      </c>
      <c r="F80" s="29">
        <f>IFERROR(INDEX('SKU Level Accuracy - Last Month'!J:J,MATCH(C80,'SKU Level Accuracy - Last Month'!C:C,0)),0)</f>
        <v>0</v>
      </c>
      <c r="G80" s="68">
        <f>INDEX('Sales+FC'!A:A,MATCH($C80,'Sales+FC'!$H:$H,0))</f>
        <v>70098</v>
      </c>
      <c r="H80" s="68">
        <f>INDEX('Sales+FC'!B:B,MATCH($C80,'Sales+FC'!$H:$H,0))</f>
        <v>5200</v>
      </c>
      <c r="I80" s="68">
        <f>INDEX('Sales+FC'!C:C,MATCH($C80,'Sales+FC'!$H:$H,0))</f>
        <v>4511.666666666667</v>
      </c>
      <c r="J80" s="32">
        <f>SUMIFS('Sales+FC'!AV:AV,'Sales+FC'!$H:$H,$C80)</f>
        <v>5200</v>
      </c>
      <c r="K80" s="32">
        <f>SUMIFS('Sales+FC'!AW:AW,'Sales+FC'!$H:$H,$C80)</f>
        <v>1300</v>
      </c>
      <c r="L80" s="32">
        <f>SUMIFS('Sales+FC'!AX:AX,'Sales+FC'!$H:$H,$C80)</f>
        <v>1325</v>
      </c>
      <c r="M80" s="34">
        <f>IFERROR(SUMIFS('Sales+FC'!$D:$D,'Sales+FC'!$H:$H,$C80)/AVERAGE(J80:L80),0)</f>
        <v>0.74683706070287537</v>
      </c>
    </row>
    <row r="81" spans="1:13" x14ac:dyDescent="0.45">
      <c r="A81" s="15" t="str">
        <f>Master!C41</f>
        <v>A</v>
      </c>
      <c r="B81" s="15" t="str">
        <f>INDEX('Sales+FC'!$F:$F,MATCH(C81,'Sales+FC'!H:H,0))</f>
        <v>ABC-11</v>
      </c>
      <c r="C81" s="67" t="str">
        <f>Master!B41</f>
        <v>SKU-348</v>
      </c>
      <c r="D81" s="67" t="str">
        <f>IF(INDEX('Sales+FC'!I:I,MATCH(C81,'Sales+FC'!H:H,0))=0,"",INDEX('Sales+FC'!I:I,MATCH(C81,'Sales+FC'!H:H,0)))</f>
        <v>Description_348</v>
      </c>
      <c r="E81" s="29">
        <f>IFERROR(INDEX('SKU Level Accuracy - Last Month'!I:I,MATCH(C81,'SKU Level Accuracy - Last Month'!C:C,0)),0)</f>
        <v>0.8751806358381502</v>
      </c>
      <c r="F81" s="29">
        <f>IFERROR(INDEX('SKU Level Accuracy - Last Month'!J:J,MATCH(C81,'SKU Level Accuracy - Last Month'!C:C,0)),0)</f>
        <v>0.64523121387283244</v>
      </c>
      <c r="G81" s="68">
        <f>INDEX('Sales+FC'!A:A,MATCH($C81,'Sales+FC'!$H:$H,0))</f>
        <v>69359</v>
      </c>
      <c r="H81" s="68">
        <f>INDEX('Sales+FC'!B:B,MATCH($C81,'Sales+FC'!$H:$H,0))</f>
        <v>7500</v>
      </c>
      <c r="I81" s="68">
        <f>INDEX('Sales+FC'!C:C,MATCH($C81,'Sales+FC'!$H:$H,0))</f>
        <v>7272</v>
      </c>
      <c r="J81" s="32">
        <f>SUMIFS('Sales+FC'!AV:AV,'Sales+FC'!$H:$H,$C81)</f>
        <v>7500</v>
      </c>
      <c r="K81" s="32">
        <f>SUMIFS('Sales+FC'!AW:AW,'Sales+FC'!$H:$H,$C81)</f>
        <v>7200</v>
      </c>
      <c r="L81" s="32">
        <f>SUMIFS('Sales+FC'!AX:AX,'Sales+FC'!$H:$H,$C81)</f>
        <v>6174</v>
      </c>
      <c r="M81" s="34">
        <f>IFERROR(SUMIFS('Sales+FC'!$D:$D,'Sales+FC'!$H:$H,$C81)/AVERAGE(J81:L81),0)</f>
        <v>0.56036217303822933</v>
      </c>
    </row>
    <row r="82" spans="1:13" x14ac:dyDescent="0.45">
      <c r="A82" s="15" t="str">
        <f>Master!C42</f>
        <v>A</v>
      </c>
      <c r="B82" s="15" t="str">
        <f>INDEX('Sales+FC'!$F:$F,MATCH(C82,'Sales+FC'!H:H,0))</f>
        <v>ABC-7</v>
      </c>
      <c r="C82" s="67" t="str">
        <f>Master!B42</f>
        <v>SKU-126</v>
      </c>
      <c r="D82" s="67" t="str">
        <f>IF(INDEX('Sales+FC'!I:I,MATCH(C82,'Sales+FC'!H:H,0))=0,"",INDEX('Sales+FC'!I:I,MATCH(C82,'Sales+FC'!H:H,0)))</f>
        <v>Description_126</v>
      </c>
      <c r="E82" s="29">
        <f>IFERROR(INDEX('SKU Level Accuracy - Last Month'!I:I,MATCH(C82,'SKU Level Accuracy - Last Month'!C:C,0)),0)</f>
        <v>0.62823112012164217</v>
      </c>
      <c r="F82" s="29">
        <f>IFERROR(INDEX('SKU Level Accuracy - Last Month'!J:J,MATCH(C82,'SKU Level Accuracy - Last Month'!C:C,0)),0)</f>
        <v>0.68220983274201719</v>
      </c>
      <c r="G82" s="68">
        <f>INDEX('Sales+FC'!A:A,MATCH($C82,'Sales+FC'!$H:$H,0))</f>
        <v>65264</v>
      </c>
      <c r="H82" s="68">
        <f>INDEX('Sales+FC'!B:B,MATCH($C82,'Sales+FC'!$H:$H,0))</f>
        <v>5200</v>
      </c>
      <c r="I82" s="68">
        <f>INDEX('Sales+FC'!C:C,MATCH($C82,'Sales+FC'!$H:$H,0))</f>
        <v>4030.3333333333335</v>
      </c>
      <c r="J82" s="32">
        <f>SUMIFS('Sales+FC'!AV:AV,'Sales+FC'!$H:$H,$C82)</f>
        <v>5200</v>
      </c>
      <c r="K82" s="32">
        <f>SUMIFS('Sales+FC'!AW:AW,'Sales+FC'!$H:$H,$C82)</f>
        <v>5200</v>
      </c>
      <c r="L82" s="32">
        <f>SUMIFS('Sales+FC'!AX:AX,'Sales+FC'!$H:$H,$C82)</f>
        <v>4544</v>
      </c>
      <c r="M82" s="34">
        <f>IFERROR(SUMIFS('Sales+FC'!$D:$D,'Sales+FC'!$H:$H,$C82)/AVERAGE(J82:L82),0)</f>
        <v>9.8074143468950759</v>
      </c>
    </row>
    <row r="83" spans="1:13" x14ac:dyDescent="0.45">
      <c r="A83" s="15" t="str">
        <f>Master!C43</f>
        <v>A</v>
      </c>
      <c r="B83" s="15" t="str">
        <f>INDEX('Sales+FC'!$F:$F,MATCH(C83,'Sales+FC'!H:H,0))</f>
        <v>ABC-2</v>
      </c>
      <c r="C83" s="67" t="str">
        <f>Master!B43</f>
        <v>SKU-39</v>
      </c>
      <c r="D83" s="67" t="str">
        <f>IF(INDEX('Sales+FC'!I:I,MATCH(C83,'Sales+FC'!H:H,0))=0,"",INDEX('Sales+FC'!I:I,MATCH(C83,'Sales+FC'!H:H,0)))</f>
        <v>Description_039</v>
      </c>
      <c r="E83" s="29">
        <f>IFERROR(INDEX('SKU Level Accuracy - Last Month'!I:I,MATCH(C83,'SKU Level Accuracy - Last Month'!C:C,0)),0)</f>
        <v>0.6183562354161265</v>
      </c>
      <c r="F83" s="29">
        <f>IFERROR(INDEX('SKU Level Accuracy - Last Month'!J:J,MATCH(C83,'SKU Level Accuracy - Last Month'!C:C,0)),0)</f>
        <v>0</v>
      </c>
      <c r="G83" s="68">
        <f>INDEX('Sales+FC'!A:A,MATCH($C83,'Sales+FC'!$H:$H,0))</f>
        <v>65164</v>
      </c>
      <c r="H83" s="68">
        <f>INDEX('Sales+FC'!B:B,MATCH($C83,'Sales+FC'!$H:$H,0))</f>
        <v>8000</v>
      </c>
      <c r="I83" s="68">
        <f>INDEX('Sales+FC'!C:C,MATCH($C83,'Sales+FC'!$H:$H,0))</f>
        <v>4513.666666666667</v>
      </c>
      <c r="J83" s="32">
        <f>SUMIFS('Sales+FC'!AV:AV,'Sales+FC'!$H:$H,$C83)</f>
        <v>8000</v>
      </c>
      <c r="K83" s="32">
        <f>SUMIFS('Sales+FC'!AW:AW,'Sales+FC'!$H:$H,$C83)</f>
        <v>5500</v>
      </c>
      <c r="L83" s="32">
        <f>SUMIFS('Sales+FC'!AX:AX,'Sales+FC'!$H:$H,$C83)</f>
        <v>3313</v>
      </c>
      <c r="M83" s="34">
        <f>IFERROR(SUMIFS('Sales+FC'!$D:$D,'Sales+FC'!$H:$H,$C83)/AVERAGE(J83:L83),0)</f>
        <v>1.7843335514185451E-4</v>
      </c>
    </row>
    <row r="84" spans="1:13" x14ac:dyDescent="0.45">
      <c r="A84" s="15" t="str">
        <f>Master!C44</f>
        <v>A</v>
      </c>
      <c r="B84" s="15" t="str">
        <f>INDEX('Sales+FC'!$F:$F,MATCH(C84,'Sales+FC'!H:H,0))</f>
        <v>ABC-7</v>
      </c>
      <c r="C84" s="67" t="str">
        <f>Master!B44</f>
        <v>SKU-203</v>
      </c>
      <c r="D84" s="67" t="str">
        <f>IF(INDEX('Sales+FC'!I:I,MATCH(C84,'Sales+FC'!H:H,0))=0,"",INDEX('Sales+FC'!I:I,MATCH(C84,'Sales+FC'!H:H,0)))</f>
        <v>Description_203</v>
      </c>
      <c r="E84" s="29">
        <f>IFERROR(INDEX('SKU Level Accuracy - Last Month'!I:I,MATCH(C84,'SKU Level Accuracy - Last Month'!C:C,0)),0)</f>
        <v>0</v>
      </c>
      <c r="F84" s="29">
        <f>IFERROR(INDEX('SKU Level Accuracy - Last Month'!J:J,MATCH(C84,'SKU Level Accuracy - Last Month'!C:C,0)),0)</f>
        <v>0</v>
      </c>
      <c r="G84" s="68">
        <f>INDEX('Sales+FC'!A:A,MATCH($C84,'Sales+FC'!$H:$H,0))</f>
        <v>63226</v>
      </c>
      <c r="H84" s="68">
        <f>INDEX('Sales+FC'!B:B,MATCH($C84,'Sales+FC'!$H:$H,0))</f>
        <v>6950</v>
      </c>
      <c r="I84" s="68">
        <f>INDEX('Sales+FC'!C:C,MATCH($C84,'Sales+FC'!$H:$H,0))</f>
        <v>3251</v>
      </c>
      <c r="J84" s="32">
        <f>SUMIFS('Sales+FC'!AV:AV,'Sales+FC'!$H:$H,$C84)</f>
        <v>6950</v>
      </c>
      <c r="K84" s="32">
        <f>SUMIFS('Sales+FC'!AW:AW,'Sales+FC'!$H:$H,$C84)</f>
        <v>5000</v>
      </c>
      <c r="L84" s="32">
        <f>SUMIFS('Sales+FC'!AX:AX,'Sales+FC'!$H:$H,$C84)</f>
        <v>6317</v>
      </c>
      <c r="M84" s="34">
        <f>IFERROR(SUMIFS('Sales+FC'!$D:$D,'Sales+FC'!$H:$H,$C84)/AVERAGE(J84:L84),0)</f>
        <v>4.7626868122844475E-3</v>
      </c>
    </row>
    <row r="85" spans="1:13" x14ac:dyDescent="0.45">
      <c r="A85" s="15" t="str">
        <f>Master!C45</f>
        <v>A</v>
      </c>
      <c r="B85" s="15" t="str">
        <f>INDEX('Sales+FC'!$F:$F,MATCH(C85,'Sales+FC'!H:H,0))</f>
        <v>ABC-11</v>
      </c>
      <c r="C85" s="67" t="str">
        <f>Master!B45</f>
        <v>SKU-304</v>
      </c>
      <c r="D85" s="67" t="str">
        <f>IF(INDEX('Sales+FC'!I:I,MATCH(C85,'Sales+FC'!H:H,0))=0,"",INDEX('Sales+FC'!I:I,MATCH(C85,'Sales+FC'!H:H,0)))</f>
        <v>Description_304</v>
      </c>
      <c r="E85" s="29">
        <f>IFERROR(INDEX('SKU Level Accuracy - Last Month'!I:I,MATCH(C85,'SKU Level Accuracy - Last Month'!C:C,0)),0)</f>
        <v>0</v>
      </c>
      <c r="F85" s="29">
        <f>IFERROR(INDEX('SKU Level Accuracy - Last Month'!J:J,MATCH(C85,'SKU Level Accuracy - Last Month'!C:C,0)),0)</f>
        <v>0</v>
      </c>
      <c r="G85" s="68">
        <f>INDEX('Sales+FC'!A:A,MATCH($C85,'Sales+FC'!$H:$H,0))</f>
        <v>49716</v>
      </c>
      <c r="H85" s="68">
        <f>INDEX('Sales+FC'!B:B,MATCH($C85,'Sales+FC'!$H:$H,0))</f>
        <v>750</v>
      </c>
      <c r="I85" s="68">
        <f>INDEX('Sales+FC'!C:C,MATCH($C85,'Sales+FC'!$H:$H,0))</f>
        <v>3165</v>
      </c>
      <c r="J85" s="32">
        <f>SUMIFS('Sales+FC'!AV:AV,'Sales+FC'!$H:$H,$C85)</f>
        <v>750</v>
      </c>
      <c r="K85" s="32">
        <f>SUMIFS('Sales+FC'!AW:AW,'Sales+FC'!$H:$H,$C85)</f>
        <v>750</v>
      </c>
      <c r="L85" s="32">
        <f>SUMIFS('Sales+FC'!AX:AX,'Sales+FC'!$H:$H,$C85)</f>
        <v>644</v>
      </c>
      <c r="M85" s="34">
        <f>IFERROR(SUMIFS('Sales+FC'!$D:$D,'Sales+FC'!$H:$H,$C85)/AVERAGE(J85:L85),0)</f>
        <v>7.9099813432835822</v>
      </c>
    </row>
    <row r="86" spans="1:13" x14ac:dyDescent="0.45">
      <c r="A86" s="15" t="str">
        <f>Master!C46</f>
        <v>A</v>
      </c>
      <c r="B86" s="15" t="str">
        <f>INDEX('Sales+FC'!$F:$F,MATCH(C86,'Sales+FC'!H:H,0))</f>
        <v>ABC-11</v>
      </c>
      <c r="C86" s="67" t="str">
        <f>Master!B46</f>
        <v>SKU-297</v>
      </c>
      <c r="D86" s="67" t="str">
        <f>IF(INDEX('Sales+FC'!I:I,MATCH(C86,'Sales+FC'!H:H,0))=0,"",INDEX('Sales+FC'!I:I,MATCH(C86,'Sales+FC'!H:H,0)))</f>
        <v>Description_297</v>
      </c>
      <c r="E86" s="29">
        <f>IFERROR(INDEX('SKU Level Accuracy - Last Month'!I:I,MATCH(C86,'SKU Level Accuracy - Last Month'!C:C,0)),0)</f>
        <v>0.37133550488599354</v>
      </c>
      <c r="F86" s="29">
        <f>IFERROR(INDEX('SKU Level Accuracy - Last Month'!J:J,MATCH(C86,'SKU Level Accuracy - Last Month'!C:C,0)),0)</f>
        <v>0</v>
      </c>
      <c r="G86" s="68">
        <f>INDEX('Sales+FC'!A:A,MATCH($C86,'Sales+FC'!$H:$H,0))</f>
        <v>48059</v>
      </c>
      <c r="H86" s="68">
        <f>INDEX('Sales+FC'!B:B,MATCH($C86,'Sales+FC'!$H:$H,0))</f>
        <v>600</v>
      </c>
      <c r="I86" s="68">
        <f>INDEX('Sales+FC'!C:C,MATCH($C86,'Sales+FC'!$H:$H,0))</f>
        <v>2971.6666666666665</v>
      </c>
      <c r="J86" s="32">
        <f>SUMIFS('Sales+FC'!AV:AV,'Sales+FC'!$H:$H,$C86)</f>
        <v>600</v>
      </c>
      <c r="K86" s="32">
        <f>SUMIFS('Sales+FC'!AW:AW,'Sales+FC'!$H:$H,$C86)</f>
        <v>600</v>
      </c>
      <c r="L86" s="32">
        <f>SUMIFS('Sales+FC'!AX:AX,'Sales+FC'!$H:$H,$C86)</f>
        <v>601</v>
      </c>
      <c r="M86" s="34">
        <f>IFERROR(SUMIFS('Sales+FC'!$D:$D,'Sales+FC'!$H:$H,$C86)/AVERAGE(J86:L86),0)</f>
        <v>28.012770682953914</v>
      </c>
    </row>
    <row r="87" spans="1:13" x14ac:dyDescent="0.45">
      <c r="A87" s="15" t="str">
        <f>Master!C47</f>
        <v>A</v>
      </c>
      <c r="B87" s="15" t="str">
        <f>INDEX('Sales+FC'!$F:$F,MATCH(C87,'Sales+FC'!H:H,0))</f>
        <v>ABC-7</v>
      </c>
      <c r="C87" s="67" t="str">
        <f>Master!B47</f>
        <v>SKU-129</v>
      </c>
      <c r="D87" s="67" t="str">
        <f>IF(INDEX('Sales+FC'!I:I,MATCH(C87,'Sales+FC'!H:H,0))=0,"",INDEX('Sales+FC'!I:I,MATCH(C87,'Sales+FC'!H:H,0)))</f>
        <v>Description_129</v>
      </c>
      <c r="E87" s="29">
        <f>IFERROR(INDEX('SKU Level Accuracy - Last Month'!I:I,MATCH(C87,'SKU Level Accuracy - Last Month'!C:C,0)),0)</f>
        <v>0.95694407981097407</v>
      </c>
      <c r="F87" s="29">
        <f>IFERROR(INDEX('SKU Level Accuracy - Last Month'!J:J,MATCH(C87,'SKU Level Accuracy - Last Month'!C:C,0)),0)</f>
        <v>0.42478340771856116</v>
      </c>
      <c r="G87" s="68">
        <f>INDEX('Sales+FC'!A:A,MATCH($C87,'Sales+FC'!$H:$H,0))</f>
        <v>47452</v>
      </c>
      <c r="H87" s="68">
        <f>INDEX('Sales+FC'!B:B,MATCH($C87,'Sales+FC'!$H:$H,0))</f>
        <v>7000</v>
      </c>
      <c r="I87" s="68">
        <f>INDEX('Sales+FC'!C:C,MATCH($C87,'Sales+FC'!$H:$H,0))</f>
        <v>4483</v>
      </c>
      <c r="J87" s="32">
        <f>SUMIFS('Sales+FC'!AV:AV,'Sales+FC'!$H:$H,$C87)</f>
        <v>7000</v>
      </c>
      <c r="K87" s="32">
        <f>SUMIFS('Sales+FC'!AW:AW,'Sales+FC'!$H:$H,$C87)</f>
        <v>4300</v>
      </c>
      <c r="L87" s="32">
        <f>SUMIFS('Sales+FC'!AX:AX,'Sales+FC'!$H:$H,$C87)</f>
        <v>3402</v>
      </c>
      <c r="M87" s="34">
        <f>IFERROR(SUMIFS('Sales+FC'!$D:$D,'Sales+FC'!$H:$H,$C87)/AVERAGE(J87:L87),0)</f>
        <v>0.22772411916746019</v>
      </c>
    </row>
    <row r="88" spans="1:13" x14ac:dyDescent="0.45">
      <c r="A88" s="15" t="str">
        <f>Master!C48</f>
        <v>A</v>
      </c>
      <c r="B88" s="15" t="str">
        <f>INDEX('Sales+FC'!$F:$F,MATCH(C88,'Sales+FC'!H:H,0))</f>
        <v>ABC-2</v>
      </c>
      <c r="C88" s="67" t="str">
        <f>Master!B48</f>
        <v>SKU-51</v>
      </c>
      <c r="D88" s="67" t="str">
        <f>IF(INDEX('Sales+FC'!I:I,MATCH(C88,'Sales+FC'!H:H,0))=0,"",INDEX('Sales+FC'!I:I,MATCH(C88,'Sales+FC'!H:H,0)))</f>
        <v>Description_051</v>
      </c>
      <c r="E88" s="29">
        <f>IFERROR(INDEX('SKU Level Accuracy - Last Month'!I:I,MATCH(C88,'SKU Level Accuracy - Last Month'!C:C,0)),0)</f>
        <v>0</v>
      </c>
      <c r="F88" s="29">
        <f>IFERROR(INDEX('SKU Level Accuracy - Last Month'!J:J,MATCH(C88,'SKU Level Accuracy - Last Month'!C:C,0)),0)</f>
        <v>0.48790322580645151</v>
      </c>
      <c r="G88" s="68">
        <f>INDEX('Sales+FC'!A:A,MATCH($C88,'Sales+FC'!$H:$H,0))</f>
        <v>43906</v>
      </c>
      <c r="H88" s="68">
        <f>INDEX('Sales+FC'!B:B,MATCH($C88,'Sales+FC'!$H:$H,0))</f>
        <v>4500</v>
      </c>
      <c r="I88" s="68">
        <f>INDEX('Sales+FC'!C:C,MATCH($C88,'Sales+FC'!$H:$H,0))</f>
        <v>2823.6666666666665</v>
      </c>
      <c r="J88" s="32">
        <f>SUMIFS('Sales+FC'!AV:AV,'Sales+FC'!$H:$H,$C88)</f>
        <v>4500</v>
      </c>
      <c r="K88" s="32">
        <f>SUMIFS('Sales+FC'!AW:AW,'Sales+FC'!$H:$H,$C88)</f>
        <v>3500</v>
      </c>
      <c r="L88" s="32">
        <f>SUMIFS('Sales+FC'!AX:AX,'Sales+FC'!$H:$H,$C88)</f>
        <v>2397</v>
      </c>
      <c r="M88" s="34">
        <f>IFERROR(SUMIFS('Sales+FC'!$D:$D,'Sales+FC'!$H:$H,$C88)/AVERAGE(J88:L88),0)</f>
        <v>2.1173415408290852</v>
      </c>
    </row>
    <row r="89" spans="1:13" x14ac:dyDescent="0.45">
      <c r="A89" s="15" t="str">
        <f>Master!C49</f>
        <v>A</v>
      </c>
      <c r="B89" s="15" t="str">
        <f>INDEX('Sales+FC'!$F:$F,MATCH(C89,'Sales+FC'!H:H,0))</f>
        <v>ABC-2</v>
      </c>
      <c r="C89" s="67" t="str">
        <f>Master!B49</f>
        <v>SKU-41</v>
      </c>
      <c r="D89" s="67" t="str">
        <f>IF(INDEX('Sales+FC'!I:I,MATCH(C89,'Sales+FC'!H:H,0))=0,"",INDEX('Sales+FC'!I:I,MATCH(C89,'Sales+FC'!H:H,0)))</f>
        <v>Description_041</v>
      </c>
      <c r="E89" s="29">
        <f>IFERROR(INDEX('SKU Level Accuracy - Last Month'!I:I,MATCH(C89,'SKU Level Accuracy - Last Month'!C:C,0)),0)</f>
        <v>0.9914885568375259</v>
      </c>
      <c r="F89" s="29">
        <f>IFERROR(INDEX('SKU Level Accuracy - Last Month'!J:J,MATCH(C89,'SKU Level Accuracy - Last Month'!C:C,0)),0)</f>
        <v>0.75657272555324384</v>
      </c>
      <c r="G89" s="68">
        <f>INDEX('Sales+FC'!A:A,MATCH($C89,'Sales+FC'!$H:$H,0))</f>
        <v>42461</v>
      </c>
      <c r="H89" s="68">
        <f>INDEX('Sales+FC'!B:B,MATCH($C89,'Sales+FC'!$H:$H,0))</f>
        <v>4000</v>
      </c>
      <c r="I89" s="68">
        <f>INDEX('Sales+FC'!C:C,MATCH($C89,'Sales+FC'!$H:$H,0))</f>
        <v>3505</v>
      </c>
      <c r="J89" s="32">
        <f>SUMIFS('Sales+FC'!AV:AV,'Sales+FC'!$H:$H,$C89)</f>
        <v>4000</v>
      </c>
      <c r="K89" s="32">
        <f>SUMIFS('Sales+FC'!AW:AW,'Sales+FC'!$H:$H,$C89)</f>
        <v>4000</v>
      </c>
      <c r="L89" s="32">
        <f>SUMIFS('Sales+FC'!AX:AX,'Sales+FC'!$H:$H,$C89)</f>
        <v>2346</v>
      </c>
      <c r="M89" s="34">
        <f>IFERROR(SUMIFS('Sales+FC'!$D:$D,'Sales+FC'!$H:$H,$C89)/AVERAGE(J89:L89),0)</f>
        <v>1.869998066885753</v>
      </c>
    </row>
    <row r="90" spans="1:13" x14ac:dyDescent="0.45">
      <c r="A90" s="15" t="str">
        <f>Master!C50</f>
        <v>A</v>
      </c>
      <c r="B90" s="15" t="str">
        <f>INDEX('Sales+FC'!$F:$F,MATCH(C90,'Sales+FC'!H:H,0))</f>
        <v>ABC-2</v>
      </c>
      <c r="C90" s="67" t="str">
        <f>Master!B50</f>
        <v>SKU-45</v>
      </c>
      <c r="D90" s="67" t="str">
        <f>IF(INDEX('Sales+FC'!I:I,MATCH(C90,'Sales+FC'!H:H,0))=0,"",INDEX('Sales+FC'!I:I,MATCH(C90,'Sales+FC'!H:H,0)))</f>
        <v>Description_045</v>
      </c>
      <c r="E90" s="29">
        <f>IFERROR(INDEX('SKU Level Accuracy - Last Month'!I:I,MATCH(C90,'SKU Level Accuracy - Last Month'!C:C,0)),0)</f>
        <v>0</v>
      </c>
      <c r="F90" s="29">
        <f>IFERROR(INDEX('SKU Level Accuracy - Last Month'!J:J,MATCH(C90,'SKU Level Accuracy - Last Month'!C:C,0)),0)</f>
        <v>0.55703160787906536</v>
      </c>
      <c r="G90" s="68">
        <f>INDEX('Sales+FC'!A:A,MATCH($C90,'Sales+FC'!$H:$H,0))</f>
        <v>40666</v>
      </c>
      <c r="H90" s="68">
        <f>INDEX('Sales+FC'!B:B,MATCH($C90,'Sales+FC'!$H:$H,0))</f>
        <v>2800</v>
      </c>
      <c r="I90" s="68">
        <f>INDEX('Sales+FC'!C:C,MATCH($C90,'Sales+FC'!$H:$H,0))</f>
        <v>2077.3333333333335</v>
      </c>
      <c r="J90" s="32">
        <f>SUMIFS('Sales+FC'!AV:AV,'Sales+FC'!$H:$H,$C90)</f>
        <v>2800</v>
      </c>
      <c r="K90" s="32">
        <f>SUMIFS('Sales+FC'!AW:AW,'Sales+FC'!$H:$H,$C90)</f>
        <v>2800</v>
      </c>
      <c r="L90" s="32">
        <f>SUMIFS('Sales+FC'!AX:AX,'Sales+FC'!$H:$H,$C90)</f>
        <v>2243</v>
      </c>
      <c r="M90" s="34">
        <f>IFERROR(SUMIFS('Sales+FC'!$D:$D,'Sales+FC'!$H:$H,$C90)/AVERAGE(J90:L90),0)</f>
        <v>1.1440775213566237</v>
      </c>
    </row>
    <row r="91" spans="1:13" x14ac:dyDescent="0.45">
      <c r="A91" s="15" t="str">
        <f>Master!C51</f>
        <v>A</v>
      </c>
      <c r="B91" s="15" t="str">
        <f>INDEX('Sales+FC'!$F:$F,MATCH(C91,'Sales+FC'!H:H,0))</f>
        <v>ABC-7</v>
      </c>
      <c r="C91" s="67" t="str">
        <f>Master!B51</f>
        <v>SKU-133</v>
      </c>
      <c r="D91" s="67" t="str">
        <f>IF(INDEX('Sales+FC'!I:I,MATCH(C91,'Sales+FC'!H:H,0))=0,"",INDEX('Sales+FC'!I:I,MATCH(C91,'Sales+FC'!H:H,0)))</f>
        <v>Description_133</v>
      </c>
      <c r="E91" s="29">
        <f>IFERROR(INDEX('SKU Level Accuracy - Last Month'!I:I,MATCH(C91,'SKU Level Accuracy - Last Month'!C:C,0)),0)</f>
        <v>1</v>
      </c>
      <c r="F91" s="29">
        <f>IFERROR(INDEX('SKU Level Accuracy - Last Month'!J:J,MATCH(C91,'SKU Level Accuracy - Last Month'!C:C,0)),0)</f>
        <v>1</v>
      </c>
      <c r="G91" s="68">
        <f>INDEX('Sales+FC'!A:A,MATCH($C91,'Sales+FC'!$H:$H,0))</f>
        <v>36526</v>
      </c>
      <c r="H91" s="68">
        <f>INDEX('Sales+FC'!B:B,MATCH($C91,'Sales+FC'!$H:$H,0))</f>
        <v>9000</v>
      </c>
      <c r="I91" s="68">
        <f>INDEX('Sales+FC'!C:C,MATCH($C91,'Sales+FC'!$H:$H,0))</f>
        <v>4971</v>
      </c>
      <c r="J91" s="32">
        <f>SUMIFS('Sales+FC'!AV:AV,'Sales+FC'!$H:$H,$C91)</f>
        <v>9000</v>
      </c>
      <c r="K91" s="32">
        <f>SUMIFS('Sales+FC'!AW:AW,'Sales+FC'!$H:$H,$C91)</f>
        <v>7200</v>
      </c>
      <c r="L91" s="32">
        <f>SUMIFS('Sales+FC'!AX:AX,'Sales+FC'!$H:$H,$C91)</f>
        <v>5228</v>
      </c>
      <c r="M91" s="34">
        <f>IFERROR(SUMIFS('Sales+FC'!$D:$D,'Sales+FC'!$H:$H,$C91)/AVERAGE(J91:L91),0)</f>
        <v>1.0119469852529401</v>
      </c>
    </row>
    <row r="92" spans="1:13" x14ac:dyDescent="0.45">
      <c r="A92" s="15" t="str">
        <f>Master!C52</f>
        <v>A</v>
      </c>
      <c r="B92" s="15" t="str">
        <f>INDEX('Sales+FC'!$F:$F,MATCH(C92,'Sales+FC'!H:H,0))</f>
        <v>ABC-7</v>
      </c>
      <c r="C92" s="67" t="str">
        <f>Master!B52</f>
        <v>SKU-162</v>
      </c>
      <c r="D92" s="67" t="str">
        <f>IF(INDEX('Sales+FC'!I:I,MATCH(C92,'Sales+FC'!H:H,0))=0,"",INDEX('Sales+FC'!I:I,MATCH(C92,'Sales+FC'!H:H,0)))</f>
        <v>Description_162</v>
      </c>
      <c r="E92" s="29">
        <f>IFERROR(INDEX('SKU Level Accuracy - Last Month'!I:I,MATCH(C92,'SKU Level Accuracy - Last Month'!C:C,0)),0)</f>
        <v>0</v>
      </c>
      <c r="F92" s="29">
        <f>IFERROR(INDEX('SKU Level Accuracy - Last Month'!J:J,MATCH(C92,'SKU Level Accuracy - Last Month'!C:C,0)),0)</f>
        <v>0</v>
      </c>
      <c r="G92" s="68">
        <f>INDEX('Sales+FC'!A:A,MATCH($C92,'Sales+FC'!$H:$H,0))</f>
        <v>35997</v>
      </c>
      <c r="H92" s="68">
        <f>INDEX('Sales+FC'!B:B,MATCH($C92,'Sales+FC'!$H:$H,0))</f>
        <v>2400</v>
      </c>
      <c r="I92" s="68">
        <f>INDEX('Sales+FC'!C:C,MATCH($C92,'Sales+FC'!$H:$H,0))</f>
        <v>964.66666666666663</v>
      </c>
      <c r="J92" s="32">
        <f>SUMIFS('Sales+FC'!AV:AV,'Sales+FC'!$H:$H,$C92)</f>
        <v>2400</v>
      </c>
      <c r="K92" s="32">
        <f>SUMIFS('Sales+FC'!AW:AW,'Sales+FC'!$H:$H,$C92)</f>
        <v>700</v>
      </c>
      <c r="L92" s="32">
        <f>SUMIFS('Sales+FC'!AX:AX,'Sales+FC'!$H:$H,$C92)</f>
        <v>155</v>
      </c>
      <c r="M92" s="34">
        <f>IFERROR(SUMIFS('Sales+FC'!$D:$D,'Sales+FC'!$H:$H,$C92)/AVERAGE(J92:L92),0)</f>
        <v>4.2764976958525347</v>
      </c>
    </row>
    <row r="93" spans="1:13" x14ac:dyDescent="0.45">
      <c r="A93" s="15" t="str">
        <f>Master!C53</f>
        <v>A</v>
      </c>
      <c r="B93" s="15" t="str">
        <f>INDEX('Sales+FC'!$F:$F,MATCH(C93,'Sales+FC'!H:H,0))</f>
        <v>ABC-11</v>
      </c>
      <c r="C93" s="67" t="str">
        <f>Master!B53</f>
        <v>SKU-340</v>
      </c>
      <c r="D93" s="67" t="str">
        <f>IF(INDEX('Sales+FC'!I:I,MATCH(C93,'Sales+FC'!H:H,0))=0,"",INDEX('Sales+FC'!I:I,MATCH(C93,'Sales+FC'!H:H,0)))</f>
        <v>Description_340</v>
      </c>
      <c r="E93" s="29">
        <f>IFERROR(INDEX('SKU Level Accuracy - Last Month'!I:I,MATCH(C93,'SKU Level Accuracy - Last Month'!C:C,0)),0)</f>
        <v>0.49593495934959353</v>
      </c>
      <c r="F93" s="29">
        <f>IFERROR(INDEX('SKU Level Accuracy - Last Month'!J:J,MATCH(C93,'SKU Level Accuracy - Last Month'!C:C,0)),0)</f>
        <v>0.89135254988913526</v>
      </c>
      <c r="G93" s="68">
        <f>INDEX('Sales+FC'!A:A,MATCH($C93,'Sales+FC'!$H:$H,0))</f>
        <v>32848</v>
      </c>
      <c r="H93" s="68">
        <f>INDEX('Sales+FC'!B:B,MATCH($C93,'Sales+FC'!$H:$H,0))</f>
        <v>3939</v>
      </c>
      <c r="I93" s="68">
        <f>INDEX('Sales+FC'!C:C,MATCH($C93,'Sales+FC'!$H:$H,0))</f>
        <v>3476</v>
      </c>
      <c r="J93" s="32">
        <f>SUMIFS('Sales+FC'!AV:AV,'Sales+FC'!$H:$H,$C93)</f>
        <v>3939</v>
      </c>
      <c r="K93" s="32">
        <f>SUMIFS('Sales+FC'!AW:AW,'Sales+FC'!$H:$H,$C93)</f>
        <v>4150</v>
      </c>
      <c r="L93" s="32">
        <f>SUMIFS('Sales+FC'!AX:AX,'Sales+FC'!$H:$H,$C93)</f>
        <v>5000</v>
      </c>
      <c r="M93" s="34">
        <f>IFERROR(SUMIFS('Sales+FC'!$D:$D,'Sales+FC'!$H:$H,$C93)/AVERAGE(J93:L93),0)</f>
        <v>2.0029796011918406</v>
      </c>
    </row>
    <row r="94" spans="1:13" x14ac:dyDescent="0.45">
      <c r="A94" s="15" t="str">
        <f>Master!C54</f>
        <v>A</v>
      </c>
      <c r="B94" s="15" t="str">
        <f>INDEX('Sales+FC'!$F:$F,MATCH(C94,'Sales+FC'!H:H,0))</f>
        <v>ABC-7</v>
      </c>
      <c r="C94" s="67" t="str">
        <f>Master!B54</f>
        <v>SKU-176</v>
      </c>
      <c r="D94" s="67" t="str">
        <f>IF(INDEX('Sales+FC'!I:I,MATCH(C94,'Sales+FC'!H:H,0))=0,"",INDEX('Sales+FC'!I:I,MATCH(C94,'Sales+FC'!H:H,0)))</f>
        <v>Description_176</v>
      </c>
      <c r="E94" s="29">
        <f>IFERROR(INDEX('SKU Level Accuracy - Last Month'!I:I,MATCH(C94,'SKU Level Accuracy - Last Month'!C:C,0)),0)</f>
        <v>0.46445497630331767</v>
      </c>
      <c r="F94" s="29">
        <f>IFERROR(INDEX('SKU Level Accuracy - Last Month'!J:J,MATCH(C94,'SKU Level Accuracy - Last Month'!C:C,0)),0)</f>
        <v>8.4518167456556159E-2</v>
      </c>
      <c r="G94" s="68">
        <f>INDEX('Sales+FC'!A:A,MATCH($C94,'Sales+FC'!$H:$H,0))</f>
        <v>31928</v>
      </c>
      <c r="H94" s="68">
        <f>INDEX('Sales+FC'!B:B,MATCH($C94,'Sales+FC'!$H:$H,0))</f>
        <v>4250</v>
      </c>
      <c r="I94" s="68">
        <f>INDEX('Sales+FC'!C:C,MATCH($C94,'Sales+FC'!$H:$H,0))</f>
        <v>4655.333333333333</v>
      </c>
      <c r="J94" s="32">
        <f>SUMIFS('Sales+FC'!AV:AV,'Sales+FC'!$H:$H,$C94)</f>
        <v>4250</v>
      </c>
      <c r="K94" s="32">
        <f>SUMIFS('Sales+FC'!AW:AW,'Sales+FC'!$H:$H,$C94)</f>
        <v>4250</v>
      </c>
      <c r="L94" s="32">
        <f>SUMIFS('Sales+FC'!AX:AX,'Sales+FC'!$H:$H,$C94)</f>
        <v>3267</v>
      </c>
      <c r="M94" s="34">
        <f>IFERROR(SUMIFS('Sales+FC'!$D:$D,'Sales+FC'!$H:$H,$C94)/AVERAGE(J94:L94),0)</f>
        <v>3.1361434520268547</v>
      </c>
    </row>
    <row r="95" spans="1:13" x14ac:dyDescent="0.45">
      <c r="A95" s="15" t="str">
        <f>Master!C55</f>
        <v>A</v>
      </c>
      <c r="B95" s="15" t="str">
        <f>INDEX('Sales+FC'!$F:$F,MATCH(C95,'Sales+FC'!H:H,0))</f>
        <v>ABC-2</v>
      </c>
      <c r="C95" s="67" t="str">
        <f>Master!B55</f>
        <v>SKU-36</v>
      </c>
      <c r="D95" s="67" t="str">
        <f>IF(INDEX('Sales+FC'!I:I,MATCH(C95,'Sales+FC'!H:H,0))=0,"",INDEX('Sales+FC'!I:I,MATCH(C95,'Sales+FC'!H:H,0)))</f>
        <v>Description_036</v>
      </c>
      <c r="E95" s="29">
        <f>IFERROR(INDEX('SKU Level Accuracy - Last Month'!I:I,MATCH(C95,'SKU Level Accuracy - Last Month'!C:C,0)),0)</f>
        <v>0</v>
      </c>
      <c r="F95" s="29">
        <f>IFERROR(INDEX('SKU Level Accuracy - Last Month'!J:J,MATCH(C95,'SKU Level Accuracy - Last Month'!C:C,0)),0)</f>
        <v>0</v>
      </c>
      <c r="G95" s="68">
        <f>INDEX('Sales+FC'!A:A,MATCH($C95,'Sales+FC'!$H:$H,0))</f>
        <v>31047</v>
      </c>
      <c r="H95" s="68">
        <f>INDEX('Sales+FC'!B:B,MATCH($C95,'Sales+FC'!$H:$H,0))</f>
        <v>0</v>
      </c>
      <c r="I95" s="68">
        <f>INDEX('Sales+FC'!C:C,MATCH($C95,'Sales+FC'!$H:$H,0))</f>
        <v>9451</v>
      </c>
      <c r="J95" s="32">
        <f>SUMIFS('Sales+FC'!AV:AV,'Sales+FC'!$H:$H,$C95)</f>
        <v>0</v>
      </c>
      <c r="K95" s="32">
        <f>SUMIFS('Sales+FC'!AW:AW,'Sales+FC'!$H:$H,$C95)</f>
        <v>0</v>
      </c>
      <c r="L95" s="32">
        <f>SUMIFS('Sales+FC'!AX:AX,'Sales+FC'!$H:$H,$C95)</f>
        <v>0</v>
      </c>
      <c r="M95" s="34">
        <f>IFERROR(SUMIFS('Sales+FC'!$D:$D,'Sales+FC'!$H:$H,$C95)/AVERAGE(J95:L95),0)</f>
        <v>0</v>
      </c>
    </row>
    <row r="96" spans="1:13" x14ac:dyDescent="0.45">
      <c r="A96" s="15" t="str">
        <f>Master!C56</f>
        <v>A</v>
      </c>
      <c r="B96" s="15" t="str">
        <f>INDEX('Sales+FC'!$F:$F,MATCH(C96,'Sales+FC'!H:H,0))</f>
        <v>ABC-7</v>
      </c>
      <c r="C96" s="67" t="str">
        <f>Master!B56</f>
        <v>SKU-178</v>
      </c>
      <c r="D96" s="67" t="str">
        <f>IF(INDEX('Sales+FC'!I:I,MATCH(C96,'Sales+FC'!H:H,0))=0,"",INDEX('Sales+FC'!I:I,MATCH(C96,'Sales+FC'!H:H,0)))</f>
        <v>Description_178</v>
      </c>
      <c r="E96" s="29">
        <f>IFERROR(INDEX('SKU Level Accuracy - Last Month'!I:I,MATCH(C96,'SKU Level Accuracy - Last Month'!C:C,0)),0)</f>
        <v>5.1570557899671798E-2</v>
      </c>
      <c r="F96" s="29">
        <f>IFERROR(INDEX('SKU Level Accuracy - Last Month'!J:J,MATCH(C96,'SKU Level Accuracy - Last Month'!C:C,0)),0)</f>
        <v>0.1715893108298171</v>
      </c>
      <c r="G96" s="68">
        <f>INDEX('Sales+FC'!A:A,MATCH($C96,'Sales+FC'!$H:$H,0))</f>
        <v>31004</v>
      </c>
      <c r="H96" s="68">
        <f>INDEX('Sales+FC'!B:B,MATCH($C96,'Sales+FC'!$H:$H,0))</f>
        <v>3600</v>
      </c>
      <c r="I96" s="68">
        <f>INDEX('Sales+FC'!C:C,MATCH($C96,'Sales+FC'!$H:$H,0))</f>
        <v>2180</v>
      </c>
      <c r="J96" s="32">
        <f>SUMIFS('Sales+FC'!AV:AV,'Sales+FC'!$H:$H,$C96)</f>
        <v>3600</v>
      </c>
      <c r="K96" s="32">
        <f>SUMIFS('Sales+FC'!AW:AW,'Sales+FC'!$H:$H,$C96)</f>
        <v>3600</v>
      </c>
      <c r="L96" s="32">
        <f>SUMIFS('Sales+FC'!AX:AX,'Sales+FC'!$H:$H,$C96)</f>
        <v>3048</v>
      </c>
      <c r="M96" s="34">
        <f>IFERROR(SUMIFS('Sales+FC'!$D:$D,'Sales+FC'!$H:$H,$C96)/AVERAGE(J96:L96),0)</f>
        <v>3.5342505854800939</v>
      </c>
    </row>
    <row r="97" spans="1:13" x14ac:dyDescent="0.45">
      <c r="A97" s="15" t="str">
        <f>Master!C57</f>
        <v>A</v>
      </c>
      <c r="B97" s="15" t="str">
        <f>INDEX('Sales+FC'!$F:$F,MATCH(C97,'Sales+FC'!H:H,0))</f>
        <v>ABC-2</v>
      </c>
      <c r="C97" s="67" t="str">
        <f>Master!B57</f>
        <v>SKU-37</v>
      </c>
      <c r="D97" s="67" t="str">
        <f>IF(INDEX('Sales+FC'!I:I,MATCH(C97,'Sales+FC'!H:H,0))=0,"",INDEX('Sales+FC'!I:I,MATCH(C97,'Sales+FC'!H:H,0)))</f>
        <v>Description_037</v>
      </c>
      <c r="E97" s="29">
        <f>IFERROR(INDEX('SKU Level Accuracy - Last Month'!I:I,MATCH(C97,'SKU Level Accuracy - Last Month'!C:C,0)),0)</f>
        <v>2.1656491187651117E-2</v>
      </c>
      <c r="F97" s="29">
        <f>IFERROR(INDEX('SKU Level Accuracy - Last Month'!J:J,MATCH(C97,'SKU Level Accuracy - Last Month'!C:C,0)),0)</f>
        <v>4.6077640824789712E-2</v>
      </c>
      <c r="G97" s="68">
        <f>INDEX('Sales+FC'!A:A,MATCH($C97,'Sales+FC'!$H:$H,0))</f>
        <v>29933</v>
      </c>
      <c r="H97" s="68">
        <f>INDEX('Sales+FC'!B:B,MATCH($C97,'Sales+FC'!$H:$H,0))</f>
        <v>8500</v>
      </c>
      <c r="I97" s="68">
        <f>INDEX('Sales+FC'!C:C,MATCH($C97,'Sales+FC'!$H:$H,0))</f>
        <v>9686.6666666666661</v>
      </c>
      <c r="J97" s="32">
        <f>SUMIFS('Sales+FC'!AV:AV,'Sales+FC'!$H:$H,$C97)</f>
        <v>8500</v>
      </c>
      <c r="K97" s="32">
        <f>SUMIFS('Sales+FC'!AW:AW,'Sales+FC'!$H:$H,$C97)</f>
        <v>0</v>
      </c>
      <c r="L97" s="32">
        <f>SUMIFS('Sales+FC'!AX:AX,'Sales+FC'!$H:$H,$C97)</f>
        <v>0</v>
      </c>
      <c r="M97" s="34">
        <f>IFERROR(SUMIFS('Sales+FC'!$D:$D,'Sales+FC'!$H:$H,$C97)/AVERAGE(J97:L97),0)</f>
        <v>5.7529411764705878E-2</v>
      </c>
    </row>
    <row r="98" spans="1:13" x14ac:dyDescent="0.45">
      <c r="A98" s="15" t="str">
        <f>Master!C58</f>
        <v>A</v>
      </c>
      <c r="B98" s="15" t="str">
        <f>INDEX('Sales+FC'!$F:$F,MATCH(C98,'Sales+FC'!H:H,0))</f>
        <v>ABC-11</v>
      </c>
      <c r="C98" s="67" t="str">
        <f>Master!B58</f>
        <v>SKU-303</v>
      </c>
      <c r="D98" s="67" t="str">
        <f>IF(INDEX('Sales+FC'!I:I,MATCH(C98,'Sales+FC'!H:H,0))=0,"",INDEX('Sales+FC'!I:I,MATCH(C98,'Sales+FC'!H:H,0)))</f>
        <v>Description_303</v>
      </c>
      <c r="E98" s="29">
        <f>IFERROR(INDEX('SKU Level Accuracy - Last Month'!I:I,MATCH(C98,'SKU Level Accuracy - Last Month'!C:C,0)),0)</f>
        <v>0</v>
      </c>
      <c r="F98" s="29">
        <f>IFERROR(INDEX('SKU Level Accuracy - Last Month'!J:J,MATCH(C98,'SKU Level Accuracy - Last Month'!C:C,0)),0)</f>
        <v>0</v>
      </c>
      <c r="G98" s="68">
        <f>INDEX('Sales+FC'!A:A,MATCH($C98,'Sales+FC'!$H:$H,0))</f>
        <v>27594</v>
      </c>
      <c r="H98" s="68">
        <f>INDEX('Sales+FC'!B:B,MATCH($C98,'Sales+FC'!$H:$H,0))</f>
        <v>315</v>
      </c>
      <c r="I98" s="68">
        <f>INDEX('Sales+FC'!C:C,MATCH($C98,'Sales+FC'!$H:$H,0))</f>
        <v>1441.6666666666667</v>
      </c>
      <c r="J98" s="32">
        <f>SUMIFS('Sales+FC'!AV:AV,'Sales+FC'!$H:$H,$C98)</f>
        <v>315</v>
      </c>
      <c r="K98" s="32">
        <f>SUMIFS('Sales+FC'!AW:AW,'Sales+FC'!$H:$H,$C98)</f>
        <v>315</v>
      </c>
      <c r="L98" s="32">
        <f>SUMIFS('Sales+FC'!AX:AX,'Sales+FC'!$H:$H,$C98)</f>
        <v>284</v>
      </c>
      <c r="M98" s="34">
        <f>IFERROR(SUMIFS('Sales+FC'!$D:$D,'Sales+FC'!$H:$H,$C98)/AVERAGE(J98:L98),0)</f>
        <v>24.764770240700216</v>
      </c>
    </row>
    <row r="99" spans="1:13" x14ac:dyDescent="0.45">
      <c r="A99" s="15" t="str">
        <f>Master!C59</f>
        <v>A</v>
      </c>
      <c r="B99" s="15" t="str">
        <f>INDEX('Sales+FC'!$F:$F,MATCH(C99,'Sales+FC'!H:H,0))</f>
        <v>ABC-2</v>
      </c>
      <c r="C99" s="67" t="str">
        <f>Master!B59</f>
        <v>SKU-38</v>
      </c>
      <c r="D99" s="67" t="str">
        <f>IF(INDEX('Sales+FC'!I:I,MATCH(C99,'Sales+FC'!H:H,0))=0,"",INDEX('Sales+FC'!I:I,MATCH(C99,'Sales+FC'!H:H,0)))</f>
        <v>Description_038</v>
      </c>
      <c r="E99" s="29">
        <f>IFERROR(INDEX('SKU Level Accuracy - Last Month'!I:I,MATCH(C99,'SKU Level Accuracy - Last Month'!C:C,0)),0)</f>
        <v>0.14263639605372636</v>
      </c>
      <c r="F99" s="29">
        <f>IFERROR(INDEX('SKU Level Accuracy - Last Month'!J:J,MATCH(C99,'SKU Level Accuracy - Last Month'!C:C,0)),0)</f>
        <v>0.10103411387138961</v>
      </c>
      <c r="G99" s="68">
        <f>INDEX('Sales+FC'!A:A,MATCH($C99,'Sales+FC'!$H:$H,0))</f>
        <v>25586</v>
      </c>
      <c r="H99" s="68">
        <f>INDEX('Sales+FC'!B:B,MATCH($C99,'Sales+FC'!$H:$H,0))</f>
        <v>0</v>
      </c>
      <c r="I99" s="68">
        <f>INDEX('Sales+FC'!C:C,MATCH($C99,'Sales+FC'!$H:$H,0))</f>
        <v>6883</v>
      </c>
      <c r="J99" s="32">
        <f>SUMIFS('Sales+FC'!AV:AV,'Sales+FC'!$H:$H,$C99)</f>
        <v>0</v>
      </c>
      <c r="K99" s="32">
        <f>SUMIFS('Sales+FC'!AW:AW,'Sales+FC'!$H:$H,$C99)</f>
        <v>0</v>
      </c>
      <c r="L99" s="32">
        <f>SUMIFS('Sales+FC'!AX:AX,'Sales+FC'!$H:$H,$C99)</f>
        <v>0</v>
      </c>
      <c r="M99" s="34">
        <f>IFERROR(SUMIFS('Sales+FC'!$D:$D,'Sales+FC'!$H:$H,$C99)/AVERAGE(J99:L99),0)</f>
        <v>0</v>
      </c>
    </row>
    <row r="100" spans="1:13" x14ac:dyDescent="0.45">
      <c r="A100" s="15" t="str">
        <f>Master!C60</f>
        <v>A</v>
      </c>
      <c r="B100" s="15" t="str">
        <f>INDEX('Sales+FC'!$F:$F,MATCH(C100,'Sales+FC'!H:H,0))</f>
        <v>ABC-8</v>
      </c>
      <c r="C100" s="67" t="str">
        <f>Master!B60</f>
        <v>SKU-216</v>
      </c>
      <c r="D100" s="67" t="str">
        <f>IF(INDEX('Sales+FC'!I:I,MATCH(C100,'Sales+FC'!H:H,0))=0,"",INDEX('Sales+FC'!I:I,MATCH(C100,'Sales+FC'!H:H,0)))</f>
        <v>Description_216</v>
      </c>
      <c r="E100" s="29">
        <f>IFERROR(INDEX('SKU Level Accuracy - Last Month'!I:I,MATCH(C100,'SKU Level Accuracy - Last Month'!C:C,0)),0)</f>
        <v>0.72363226170332762</v>
      </c>
      <c r="F100" s="29">
        <f>IFERROR(INDEX('SKU Level Accuracy - Last Month'!J:J,MATCH(C100,'SKU Level Accuracy - Last Month'!C:C,0)),0)</f>
        <v>0.81556683587140444</v>
      </c>
      <c r="G100" s="68">
        <f>INDEX('Sales+FC'!A:A,MATCH($C100,'Sales+FC'!$H:$H,0))</f>
        <v>19404</v>
      </c>
      <c r="H100" s="68">
        <f>INDEX('Sales+FC'!B:B,MATCH($C100,'Sales+FC'!$H:$H,0))</f>
        <v>1900</v>
      </c>
      <c r="I100" s="68">
        <f>INDEX('Sales+FC'!C:C,MATCH($C100,'Sales+FC'!$H:$H,0))</f>
        <v>1561.6666666666667</v>
      </c>
      <c r="J100" s="32">
        <f>SUMIFS('Sales+FC'!AV:AV,'Sales+FC'!$H:$H,$C100)</f>
        <v>1900</v>
      </c>
      <c r="K100" s="32">
        <f>SUMIFS('Sales+FC'!AW:AW,'Sales+FC'!$H:$H,$C100)</f>
        <v>1900</v>
      </c>
      <c r="L100" s="32">
        <f>SUMIFS('Sales+FC'!AX:AX,'Sales+FC'!$H:$H,$C100)</f>
        <v>1744</v>
      </c>
      <c r="M100" s="34">
        <f>IFERROR(SUMIFS('Sales+FC'!$D:$D,'Sales+FC'!$H:$H,$C100)/AVERAGE(J100:L100),0)</f>
        <v>6.6661255411255409</v>
      </c>
    </row>
    <row r="101" spans="1:13" x14ac:dyDescent="0.45">
      <c r="A101" s="15" t="str">
        <f>Master!C61</f>
        <v>A</v>
      </c>
      <c r="B101" s="15" t="str">
        <f>INDEX('Sales+FC'!$F:$F,MATCH(C101,'Sales+FC'!H:H,0))</f>
        <v>ABC-3</v>
      </c>
      <c r="C101" s="67" t="str">
        <f>Master!B61</f>
        <v>SKU-398</v>
      </c>
      <c r="D101" s="67" t="str">
        <f>IF(INDEX('Sales+FC'!I:I,MATCH(C101,'Sales+FC'!H:H,0))=0,"",INDEX('Sales+FC'!I:I,MATCH(C101,'Sales+FC'!H:H,0)))</f>
        <v>Description_398</v>
      </c>
      <c r="E101" s="29">
        <f>IFERROR(INDEX('SKU Level Accuracy - Last Month'!I:I,MATCH(C101,'SKU Level Accuracy - Last Month'!C:C,0)),0)</f>
        <v>0.55491329479768781</v>
      </c>
      <c r="F101" s="29">
        <f>IFERROR(INDEX('SKU Level Accuracy - Last Month'!J:J,MATCH(C101,'SKU Level Accuracy - Last Month'!C:C,0)),0)</f>
        <v>0.72109826589595372</v>
      </c>
      <c r="G101" s="68">
        <f>INDEX('Sales+FC'!A:A,MATCH($C101,'Sales+FC'!$H:$H,0))</f>
        <v>17942</v>
      </c>
      <c r="H101" s="68">
        <f>INDEX('Sales+FC'!B:B,MATCH($C101,'Sales+FC'!$H:$H,0))</f>
        <v>1790</v>
      </c>
      <c r="I101" s="68">
        <f>INDEX('Sales+FC'!C:C,MATCH($C101,'Sales+FC'!$H:$H,0))</f>
        <v>1559</v>
      </c>
      <c r="J101" s="32">
        <f>SUMIFS('Sales+FC'!AV:AV,'Sales+FC'!$H:$H,$C101)</f>
        <v>1790</v>
      </c>
      <c r="K101" s="32">
        <f>SUMIFS('Sales+FC'!AW:AW,'Sales+FC'!$H:$H,$C101)</f>
        <v>1700</v>
      </c>
      <c r="L101" s="32">
        <f>SUMIFS('Sales+FC'!AX:AX,'Sales+FC'!$H:$H,$C101)</f>
        <v>1191</v>
      </c>
      <c r="M101" s="34">
        <f>IFERROR(SUMIFS('Sales+FC'!$D:$D,'Sales+FC'!$H:$H,$C101)/AVERAGE(J101:L101),0)</f>
        <v>3.7389446699423203</v>
      </c>
    </row>
    <row r="102" spans="1:13" x14ac:dyDescent="0.45">
      <c r="A102" s="15" t="str">
        <f>Master!C62</f>
        <v>A</v>
      </c>
      <c r="B102" s="15" t="str">
        <f>INDEX('Sales+FC'!$F:$F,MATCH(C102,'Sales+FC'!H:H,0))</f>
        <v>ABC-11</v>
      </c>
      <c r="C102" s="67" t="str">
        <f>Master!B62</f>
        <v>SKU-301</v>
      </c>
      <c r="D102" s="67" t="str">
        <f>IF(INDEX('Sales+FC'!I:I,MATCH(C102,'Sales+FC'!H:H,0))=0,"",INDEX('Sales+FC'!I:I,MATCH(C102,'Sales+FC'!H:H,0)))</f>
        <v>Description_301</v>
      </c>
      <c r="E102" s="29">
        <f>IFERROR(INDEX('SKU Level Accuracy - Last Month'!I:I,MATCH(C102,'SKU Level Accuracy - Last Month'!C:C,0)),0)</f>
        <v>0</v>
      </c>
      <c r="F102" s="29">
        <f>IFERROR(INDEX('SKU Level Accuracy - Last Month'!J:J,MATCH(C102,'SKU Level Accuracy - Last Month'!C:C,0)),0)</f>
        <v>0</v>
      </c>
      <c r="G102" s="68">
        <f>INDEX('Sales+FC'!A:A,MATCH($C102,'Sales+FC'!$H:$H,0))</f>
        <v>17512</v>
      </c>
      <c r="H102" s="68">
        <f>INDEX('Sales+FC'!B:B,MATCH($C102,'Sales+FC'!$H:$H,0))</f>
        <v>325</v>
      </c>
      <c r="I102" s="68">
        <f>INDEX('Sales+FC'!C:C,MATCH($C102,'Sales+FC'!$H:$H,0))</f>
        <v>581</v>
      </c>
      <c r="J102" s="32">
        <f>SUMIFS('Sales+FC'!AV:AV,'Sales+FC'!$H:$H,$C102)</f>
        <v>325</v>
      </c>
      <c r="K102" s="32">
        <f>SUMIFS('Sales+FC'!AW:AW,'Sales+FC'!$H:$H,$C102)</f>
        <v>325</v>
      </c>
      <c r="L102" s="32">
        <f>SUMIFS('Sales+FC'!AX:AX,'Sales+FC'!$H:$H,$C102)</f>
        <v>415</v>
      </c>
      <c r="M102" s="34">
        <f>IFERROR(SUMIFS('Sales+FC'!$D:$D,'Sales+FC'!$H:$H,$C102)/AVERAGE(J102:L102),0)</f>
        <v>5.1774647887323946</v>
      </c>
    </row>
    <row r="103" spans="1:13" x14ac:dyDescent="0.45">
      <c r="A103" s="15" t="str">
        <f>Master!C63</f>
        <v>A</v>
      </c>
      <c r="B103" s="15" t="str">
        <f>INDEX('Sales+FC'!$F:$F,MATCH(C103,'Sales+FC'!H:H,0))</f>
        <v>ABC-11</v>
      </c>
      <c r="C103" s="67" t="str">
        <f>Master!B63</f>
        <v>SKU-440</v>
      </c>
      <c r="D103" s="67" t="str">
        <f>IF(INDEX('Sales+FC'!I:I,MATCH(C103,'Sales+FC'!H:H,0))=0,"",INDEX('Sales+FC'!I:I,MATCH(C103,'Sales+FC'!H:H,0)))</f>
        <v>Description_440</v>
      </c>
      <c r="E103" s="29">
        <f>IFERROR(INDEX('SKU Level Accuracy - Last Month'!I:I,MATCH(C103,'SKU Level Accuracy - Last Month'!C:C,0)),0)</f>
        <v>0.5907859078590787</v>
      </c>
      <c r="F103" s="29">
        <f>IFERROR(INDEX('SKU Level Accuracy - Last Month'!J:J,MATCH(C103,'SKU Level Accuracy - Last Month'!C:C,0)),0)</f>
        <v>0.67208672086720878</v>
      </c>
      <c r="G103" s="68">
        <f>INDEX('Sales+FC'!A:A,MATCH($C103,'Sales+FC'!$H:$H,0))</f>
        <v>17181</v>
      </c>
      <c r="H103" s="68">
        <f>INDEX('Sales+FC'!B:B,MATCH($C103,'Sales+FC'!$H:$H,0))</f>
        <v>2550</v>
      </c>
      <c r="I103" s="68">
        <f>INDEX('Sales+FC'!C:C,MATCH($C103,'Sales+FC'!$H:$H,0))</f>
        <v>1928.6666666666667</v>
      </c>
      <c r="J103" s="32">
        <f>SUMIFS('Sales+FC'!AV:AV,'Sales+FC'!$H:$H,$C103)</f>
        <v>2550</v>
      </c>
      <c r="K103" s="32">
        <f>SUMIFS('Sales+FC'!AW:AW,'Sales+FC'!$H:$H,$C103)</f>
        <v>2300</v>
      </c>
      <c r="L103" s="32">
        <f>SUMIFS('Sales+FC'!AX:AX,'Sales+FC'!$H:$H,$C103)</f>
        <v>1847</v>
      </c>
      <c r="M103" s="34">
        <f>IFERROR(SUMIFS('Sales+FC'!$D:$D,'Sales+FC'!$H:$H,$C103)/AVERAGE(J103:L103),0)</f>
        <v>4.3488129012990893</v>
      </c>
    </row>
    <row r="104" spans="1:13" x14ac:dyDescent="0.45">
      <c r="A104" s="15" t="str">
        <f>Master!C64</f>
        <v>A</v>
      </c>
      <c r="B104" s="15" t="str">
        <f>INDEX('Sales+FC'!$F:$F,MATCH(C104,'Sales+FC'!H:H,0))</f>
        <v>ABC-2</v>
      </c>
      <c r="C104" s="67" t="str">
        <f>Master!B64</f>
        <v>SKU-395</v>
      </c>
      <c r="D104" s="67" t="str">
        <f>IF(INDEX('Sales+FC'!I:I,MATCH(C104,'Sales+FC'!H:H,0))=0,"",INDEX('Sales+FC'!I:I,MATCH(C104,'Sales+FC'!H:H,0)))</f>
        <v>Description_395</v>
      </c>
      <c r="E104" s="29">
        <f>IFERROR(INDEX('SKU Level Accuracy - Last Month'!I:I,MATCH(C104,'SKU Level Accuracy - Last Month'!C:C,0)),0)</f>
        <v>0.33246482542991163</v>
      </c>
      <c r="F104" s="29">
        <f>IFERROR(INDEX('SKU Level Accuracy - Last Month'!J:J,MATCH(C104,'SKU Level Accuracy - Last Month'!C:C,0)),0)</f>
        <v>0.74934861907243355</v>
      </c>
      <c r="G104" s="68">
        <f>INDEX('Sales+FC'!A:A,MATCH($C104,'Sales+FC'!$H:$H,0))</f>
        <v>12680</v>
      </c>
      <c r="H104" s="68">
        <f>INDEX('Sales+FC'!B:B,MATCH($C104,'Sales+FC'!$H:$H,0))</f>
        <v>2600</v>
      </c>
      <c r="I104" s="68">
        <f>INDEX('Sales+FC'!C:C,MATCH($C104,'Sales+FC'!$H:$H,0))</f>
        <v>1395</v>
      </c>
      <c r="J104" s="32">
        <f>SUMIFS('Sales+FC'!AV:AV,'Sales+FC'!$H:$H,$C104)</f>
        <v>2600</v>
      </c>
      <c r="K104" s="32">
        <f>SUMIFS('Sales+FC'!AW:AW,'Sales+FC'!$H:$H,$C104)</f>
        <v>2200</v>
      </c>
      <c r="L104" s="32">
        <f>SUMIFS('Sales+FC'!AX:AX,'Sales+FC'!$H:$H,$C104)</f>
        <v>1104</v>
      </c>
      <c r="M104" s="34">
        <f>IFERROR(SUMIFS('Sales+FC'!$D:$D,'Sales+FC'!$H:$H,$C104)/AVERAGE(J104:L104),0)</f>
        <v>6.6280487804878048</v>
      </c>
    </row>
    <row r="105" spans="1:13" x14ac:dyDescent="0.45">
      <c r="A105" s="15" t="str">
        <f>Master!C65</f>
        <v>A</v>
      </c>
      <c r="B105" s="15" t="str">
        <f>INDEX('Sales+FC'!$F:$F,MATCH(C105,'Sales+FC'!H:H,0))</f>
        <v>ABC-10</v>
      </c>
      <c r="C105" s="67" t="str">
        <f>Master!B65</f>
        <v>SKU-421</v>
      </c>
      <c r="D105" s="67" t="str">
        <f>IF(INDEX('Sales+FC'!I:I,MATCH(C105,'Sales+FC'!H:H,0))=0,"",INDEX('Sales+FC'!I:I,MATCH(C105,'Sales+FC'!H:H,0)))</f>
        <v>Description_421</v>
      </c>
      <c r="E105" s="29">
        <f>IFERROR(INDEX('SKU Level Accuracy - Last Month'!I:I,MATCH(C105,'SKU Level Accuracy - Last Month'!C:C,0)),0)</f>
        <v>0.69005847953216382</v>
      </c>
      <c r="F105" s="29">
        <f>IFERROR(INDEX('SKU Level Accuracy - Last Month'!J:J,MATCH(C105,'SKU Level Accuracy - Last Month'!C:C,0)),0)</f>
        <v>0.61111111111111116</v>
      </c>
      <c r="G105" s="68">
        <f>INDEX('Sales+FC'!A:A,MATCH($C105,'Sales+FC'!$H:$H,0))</f>
        <v>10820</v>
      </c>
      <c r="H105" s="68">
        <f>INDEX('Sales+FC'!B:B,MATCH($C105,'Sales+FC'!$H:$H,0))</f>
        <v>950</v>
      </c>
      <c r="I105" s="68">
        <f>INDEX('Sales+FC'!C:C,MATCH($C105,'Sales+FC'!$H:$H,0))</f>
        <v>751.33333333333337</v>
      </c>
      <c r="J105" s="32">
        <f>SUMIFS('Sales+FC'!AV:AV,'Sales+FC'!$H:$H,$C105)</f>
        <v>950</v>
      </c>
      <c r="K105" s="32">
        <f>SUMIFS('Sales+FC'!AW:AW,'Sales+FC'!$H:$H,$C105)</f>
        <v>750</v>
      </c>
      <c r="L105" s="32">
        <f>SUMIFS('Sales+FC'!AX:AX,'Sales+FC'!$H:$H,$C105)</f>
        <v>713</v>
      </c>
      <c r="M105" s="34">
        <f>IFERROR(SUMIFS('Sales+FC'!$D:$D,'Sales+FC'!$H:$H,$C105)/AVERAGE(J105:L105),0)</f>
        <v>0.68130957314546203</v>
      </c>
    </row>
    <row r="106" spans="1:13" x14ac:dyDescent="0.45">
      <c r="A106" s="15" t="str">
        <f>Master!C66</f>
        <v>A</v>
      </c>
      <c r="B106" s="15" t="str">
        <f>INDEX('Sales+FC'!$F:$F,MATCH(C106,'Sales+FC'!H:H,0))</f>
        <v>ABC-11</v>
      </c>
      <c r="C106" s="67" t="str">
        <f>Master!B66</f>
        <v>SKU-364</v>
      </c>
      <c r="D106" s="67" t="str">
        <f>IF(INDEX('Sales+FC'!I:I,MATCH(C106,'Sales+FC'!H:H,0))=0,"",INDEX('Sales+FC'!I:I,MATCH(C106,'Sales+FC'!H:H,0)))</f>
        <v>Description_364</v>
      </c>
      <c r="E106" s="29">
        <f>IFERROR(INDEX('SKU Level Accuracy - Last Month'!I:I,MATCH(C106,'SKU Level Accuracy - Last Month'!C:C,0)),0)</f>
        <v>0.64589235127478761</v>
      </c>
      <c r="F106" s="29">
        <f>IFERROR(INDEX('SKU Level Accuracy - Last Month'!J:J,MATCH(C106,'SKU Level Accuracy - Last Month'!C:C,0)),0)</f>
        <v>0.58356940509915012</v>
      </c>
      <c r="G106" s="68">
        <f>INDEX('Sales+FC'!A:A,MATCH($C106,'Sales+FC'!$H:$H,0))</f>
        <v>10681</v>
      </c>
      <c r="H106" s="68">
        <f>INDEX('Sales+FC'!B:B,MATCH($C106,'Sales+FC'!$H:$H,0))</f>
        <v>450</v>
      </c>
      <c r="I106" s="68">
        <f>INDEX('Sales+FC'!C:C,MATCH($C106,'Sales+FC'!$H:$H,0))</f>
        <v>506.33333333333331</v>
      </c>
      <c r="J106" s="32">
        <f>SUMIFS('Sales+FC'!AV:AV,'Sales+FC'!$H:$H,$C106)</f>
        <v>450</v>
      </c>
      <c r="K106" s="32">
        <f>SUMIFS('Sales+FC'!AW:AW,'Sales+FC'!$H:$H,$C106)</f>
        <v>450</v>
      </c>
      <c r="L106" s="32">
        <f>SUMIFS('Sales+FC'!AX:AX,'Sales+FC'!$H:$H,$C106)</f>
        <v>409</v>
      </c>
      <c r="M106" s="34">
        <f>IFERROR(SUMIFS('Sales+FC'!$D:$D,'Sales+FC'!$H:$H,$C106)/AVERAGE(J106:L106),0)</f>
        <v>14.965622612681436</v>
      </c>
    </row>
    <row r="107" spans="1:13" x14ac:dyDescent="0.45">
      <c r="A107" s="15" t="str">
        <f>Master!C67</f>
        <v>A</v>
      </c>
      <c r="B107" s="15" t="str">
        <f>INDEX('Sales+FC'!$F:$F,MATCH(C107,'Sales+FC'!H:H,0))</f>
        <v>ABC-14</v>
      </c>
      <c r="C107" s="67" t="str">
        <f>Master!B67</f>
        <v>SKU-392</v>
      </c>
      <c r="D107" s="67" t="str">
        <f>IF(INDEX('Sales+FC'!I:I,MATCH(C107,'Sales+FC'!H:H,0))=0,"",INDEX('Sales+FC'!I:I,MATCH(C107,'Sales+FC'!H:H,0)))</f>
        <v>Description_392</v>
      </c>
      <c r="E107" s="29">
        <f>IFERROR(INDEX('SKU Level Accuracy - Last Month'!I:I,MATCH(C107,'SKU Level Accuracy - Last Month'!C:C,0)),0)</f>
        <v>0.55813953488372103</v>
      </c>
      <c r="F107" s="29">
        <f>IFERROR(INDEX('SKU Level Accuracy - Last Month'!J:J,MATCH(C107,'SKU Level Accuracy - Last Month'!C:C,0)),0)</f>
        <v>0.50498338870431891</v>
      </c>
      <c r="G107" s="68">
        <f>INDEX('Sales+FC'!A:A,MATCH($C107,'Sales+FC'!$H:$H,0))</f>
        <v>9920</v>
      </c>
      <c r="H107" s="68">
        <f>INDEX('Sales+FC'!B:B,MATCH($C107,'Sales+FC'!$H:$H,0))</f>
        <v>900</v>
      </c>
      <c r="I107" s="68">
        <f>INDEX('Sales+FC'!C:C,MATCH($C107,'Sales+FC'!$H:$H,0))</f>
        <v>640</v>
      </c>
      <c r="J107" s="32">
        <f>SUMIFS('Sales+FC'!AV:AV,'Sales+FC'!$H:$H,$C107)</f>
        <v>900</v>
      </c>
      <c r="K107" s="32">
        <f>SUMIFS('Sales+FC'!AW:AW,'Sales+FC'!$H:$H,$C107)</f>
        <v>850</v>
      </c>
      <c r="L107" s="32">
        <f>SUMIFS('Sales+FC'!AX:AX,'Sales+FC'!$H:$H,$C107)</f>
        <v>857</v>
      </c>
      <c r="M107" s="34">
        <f>IFERROR(SUMIFS('Sales+FC'!$D:$D,'Sales+FC'!$H:$H,$C107)/AVERAGE(J107:L107),0)</f>
        <v>5.5431530494821635</v>
      </c>
    </row>
    <row r="108" spans="1:13" x14ac:dyDescent="0.45">
      <c r="A108" s="15" t="str">
        <f>Master!C68</f>
        <v>A</v>
      </c>
      <c r="B108" s="15" t="str">
        <f>INDEX('Sales+FC'!$F:$F,MATCH(C108,'Sales+FC'!H:H,0))</f>
        <v>ABC-3</v>
      </c>
      <c r="C108" s="67" t="str">
        <f>Master!B68</f>
        <v>SKU-400</v>
      </c>
      <c r="D108" s="67" t="str">
        <f>IF(INDEX('Sales+FC'!I:I,MATCH(C108,'Sales+FC'!H:H,0))=0,"",INDEX('Sales+FC'!I:I,MATCH(C108,'Sales+FC'!H:H,0)))</f>
        <v>Description_400</v>
      </c>
      <c r="E108" s="29">
        <f>IFERROR(INDEX('SKU Level Accuracy - Last Month'!I:I,MATCH(C108,'SKU Level Accuracy - Last Month'!C:C,0)),0)</f>
        <v>0.94302927808899695</v>
      </c>
      <c r="F108" s="29">
        <f>IFERROR(INDEX('SKU Level Accuracy - Last Month'!J:J,MATCH(C108,'SKU Level Accuracy - Last Month'!C:C,0)),0)</f>
        <v>0.99883733220589799</v>
      </c>
      <c r="G108" s="68">
        <f>INDEX('Sales+FC'!A:A,MATCH($C108,'Sales+FC'!$H:$H,0))</f>
        <v>9461</v>
      </c>
      <c r="H108" s="68">
        <f>INDEX('Sales+FC'!B:B,MATCH($C108,'Sales+FC'!$H:$H,0))</f>
        <v>0</v>
      </c>
      <c r="I108" s="68">
        <f>INDEX('Sales+FC'!C:C,MATCH($C108,'Sales+FC'!$H:$H,0))</f>
        <v>3153.6666666666665</v>
      </c>
      <c r="J108" s="32">
        <f>SUMIFS('Sales+FC'!AV:AV,'Sales+FC'!$H:$H,$C108)</f>
        <v>0</v>
      </c>
      <c r="K108" s="32">
        <f>SUMIFS('Sales+FC'!AW:AW,'Sales+FC'!$H:$H,$C108)</f>
        <v>0</v>
      </c>
      <c r="L108" s="32">
        <f>SUMIFS('Sales+FC'!AX:AX,'Sales+FC'!$H:$H,$C108)</f>
        <v>0</v>
      </c>
      <c r="M108" s="34">
        <f>IFERROR(SUMIFS('Sales+FC'!$D:$D,'Sales+FC'!$H:$H,$C108)/AVERAGE(J108:L108),0)</f>
        <v>0</v>
      </c>
    </row>
    <row r="109" spans="1:13" x14ac:dyDescent="0.45">
      <c r="A109" s="15" t="str">
        <f>Master!C69</f>
        <v>A</v>
      </c>
      <c r="B109" s="15" t="str">
        <f>INDEX('Sales+FC'!$F:$F,MATCH(C109,'Sales+FC'!H:H,0))</f>
        <v>ABC-8</v>
      </c>
      <c r="C109" s="67" t="str">
        <f>Master!B69</f>
        <v>SKU-215</v>
      </c>
      <c r="D109" s="67" t="str">
        <f>IF(INDEX('Sales+FC'!I:I,MATCH(C109,'Sales+FC'!H:H,0))=0,"",INDEX('Sales+FC'!I:I,MATCH(C109,'Sales+FC'!H:H,0)))</f>
        <v>Description_215</v>
      </c>
      <c r="E109" s="29">
        <f>IFERROR(INDEX('SKU Level Accuracy - Last Month'!I:I,MATCH(C109,'SKU Level Accuracy - Last Month'!C:C,0)),0)</f>
        <v>0.73929236499068907</v>
      </c>
      <c r="F109" s="29">
        <f>IFERROR(INDEX('SKU Level Accuracy - Last Month'!J:J,MATCH(C109,'SKU Level Accuracy - Last Month'!C:C,0)),0)</f>
        <v>0.97579143389199252</v>
      </c>
      <c r="G109" s="68">
        <f>INDEX('Sales+FC'!A:A,MATCH($C109,'Sales+FC'!$H:$H,0))</f>
        <v>5505</v>
      </c>
      <c r="H109" s="68">
        <f>INDEX('Sales+FC'!B:B,MATCH($C109,'Sales+FC'!$H:$H,0))</f>
        <v>550</v>
      </c>
      <c r="I109" s="68">
        <f>INDEX('Sales+FC'!C:C,MATCH($C109,'Sales+FC'!$H:$H,0))</f>
        <v>464</v>
      </c>
      <c r="J109" s="32">
        <f>SUMIFS('Sales+FC'!AV:AV,'Sales+FC'!$H:$H,$C109)</f>
        <v>550</v>
      </c>
      <c r="K109" s="32">
        <f>SUMIFS('Sales+FC'!AW:AW,'Sales+FC'!$H:$H,$C109)</f>
        <v>550</v>
      </c>
      <c r="L109" s="32">
        <f>SUMIFS('Sales+FC'!AX:AX,'Sales+FC'!$H:$H,$C109)</f>
        <v>488</v>
      </c>
      <c r="M109" s="34">
        <f>IFERROR(SUMIFS('Sales+FC'!$D:$D,'Sales+FC'!$H:$H,$C109)/AVERAGE(J109:L109),0)</f>
        <v>9.1832493702770766</v>
      </c>
    </row>
    <row r="110" spans="1:13" x14ac:dyDescent="0.45">
      <c r="A110" s="15" t="str">
        <f>Master!C70</f>
        <v>A</v>
      </c>
      <c r="B110" s="15" t="str">
        <f>INDEX('Sales+FC'!$F:$F,MATCH(C110,'Sales+FC'!H:H,0))</f>
        <v>ABC-12</v>
      </c>
      <c r="C110" s="67" t="str">
        <f>Master!B70</f>
        <v>SKU-450</v>
      </c>
      <c r="D110" s="67" t="str">
        <f>IF(INDEX('Sales+FC'!I:I,MATCH(C110,'Sales+FC'!H:H,0))=0,"",INDEX('Sales+FC'!I:I,MATCH(C110,'Sales+FC'!H:H,0)))</f>
        <v>Description_450</v>
      </c>
      <c r="E110" s="29">
        <f>IFERROR(INDEX('SKU Level Accuracy - Last Month'!I:I,MATCH(C110,'SKU Level Accuracy - Last Month'!C:C,0)),0)</f>
        <v>0.8165137614678899</v>
      </c>
      <c r="F110" s="29">
        <f>IFERROR(INDEX('SKU Level Accuracy - Last Month'!J:J,MATCH(C110,'SKU Level Accuracy - Last Month'!C:C,0)),0)</f>
        <v>0.57798165137614677</v>
      </c>
      <c r="G110" s="68">
        <f>INDEX('Sales+FC'!A:A,MATCH($C110,'Sales+FC'!$H:$H,0))</f>
        <v>4449</v>
      </c>
      <c r="H110" s="68">
        <f>INDEX('Sales+FC'!B:B,MATCH($C110,'Sales+FC'!$H:$H,0))</f>
        <v>640</v>
      </c>
      <c r="I110" s="68">
        <f>INDEX('Sales+FC'!C:C,MATCH($C110,'Sales+FC'!$H:$H,0))</f>
        <v>504.66666666666669</v>
      </c>
      <c r="J110" s="32">
        <f>SUMIFS('Sales+FC'!AV:AV,'Sales+FC'!$H:$H,$C110)</f>
        <v>640</v>
      </c>
      <c r="K110" s="32">
        <f>SUMIFS('Sales+FC'!AW:AW,'Sales+FC'!$H:$H,$C110)</f>
        <v>600</v>
      </c>
      <c r="L110" s="32">
        <f>SUMIFS('Sales+FC'!AX:AX,'Sales+FC'!$H:$H,$C110)</f>
        <v>650</v>
      </c>
      <c r="M110" s="34">
        <f>IFERROR(SUMIFS('Sales+FC'!$D:$D,'Sales+FC'!$H:$H,$C110)/AVERAGE(J110:L110),0)</f>
        <v>4.8873015873015877</v>
      </c>
    </row>
    <row r="111" spans="1:13" x14ac:dyDescent="0.45">
      <c r="A111" s="15" t="str">
        <f>Master!C71</f>
        <v>A</v>
      </c>
      <c r="B111" s="15" t="str">
        <f>INDEX('Sales+FC'!$F:$F,MATCH(C111,'Sales+FC'!H:H,0))</f>
        <v>ABC-10</v>
      </c>
      <c r="C111" s="67" t="str">
        <f>Master!B71</f>
        <v>SKU-422</v>
      </c>
      <c r="D111" s="67" t="str">
        <f>IF(INDEX('Sales+FC'!I:I,MATCH(C111,'Sales+FC'!H:H,0))=0,"",INDEX('Sales+FC'!I:I,MATCH(C111,'Sales+FC'!H:H,0)))</f>
        <v>Description_422</v>
      </c>
      <c r="E111" s="29">
        <f>IFERROR(INDEX('SKU Level Accuracy - Last Month'!I:I,MATCH(C111,'SKU Level Accuracy - Last Month'!C:C,0)),0)</f>
        <v>0.10204081632653061</v>
      </c>
      <c r="F111" s="29">
        <f>IFERROR(INDEX('SKU Level Accuracy - Last Month'!J:J,MATCH(C111,'SKU Level Accuracy - Last Month'!C:C,0)),0)</f>
        <v>0</v>
      </c>
      <c r="G111" s="68">
        <f>INDEX('Sales+FC'!A:A,MATCH($C111,'Sales+FC'!$H:$H,0))</f>
        <v>2949</v>
      </c>
      <c r="H111" s="68">
        <f>INDEX('Sales+FC'!B:B,MATCH($C111,'Sales+FC'!$H:$H,0))</f>
        <v>380</v>
      </c>
      <c r="I111" s="68">
        <f>INDEX('Sales+FC'!C:C,MATCH($C111,'Sales+FC'!$H:$H,0))</f>
        <v>232.33333333333334</v>
      </c>
      <c r="J111" s="32">
        <f>SUMIFS('Sales+FC'!AV:AV,'Sales+FC'!$H:$H,$C111)</f>
        <v>380</v>
      </c>
      <c r="K111" s="32">
        <f>SUMIFS('Sales+FC'!AW:AW,'Sales+FC'!$H:$H,$C111)</f>
        <v>380</v>
      </c>
      <c r="L111" s="32">
        <f>SUMIFS('Sales+FC'!AX:AX,'Sales+FC'!$H:$H,$C111)</f>
        <v>234</v>
      </c>
      <c r="M111" s="34">
        <f>IFERROR(SUMIFS('Sales+FC'!$D:$D,'Sales+FC'!$H:$H,$C111)/AVERAGE(J111:L111),0)</f>
        <v>4.5784708249496981</v>
      </c>
    </row>
    <row r="112" spans="1:13" x14ac:dyDescent="0.45">
      <c r="A112" s="15" t="str">
        <f>Master!C72</f>
        <v>A</v>
      </c>
      <c r="B112" s="15" t="str">
        <f>INDEX('Sales+FC'!$F:$F,MATCH(C112,'Sales+FC'!H:H,0))</f>
        <v>ABC-12</v>
      </c>
      <c r="C112" s="67" t="str">
        <f>Master!B72</f>
        <v>SKU-371</v>
      </c>
      <c r="D112" s="67" t="str">
        <f>IF(INDEX('Sales+FC'!I:I,MATCH(C112,'Sales+FC'!H:H,0))=0,"",INDEX('Sales+FC'!I:I,MATCH(C112,'Sales+FC'!H:H,0)))</f>
        <v>Description_371</v>
      </c>
      <c r="E112" s="29">
        <f>IFERROR(INDEX('SKU Level Accuracy - Last Month'!I:I,MATCH(C112,'SKU Level Accuracy - Last Month'!C:C,0)),0)</f>
        <v>0.73519163763066209</v>
      </c>
      <c r="F112" s="29">
        <f>IFERROR(INDEX('SKU Level Accuracy - Last Month'!J:J,MATCH(C112,'SKU Level Accuracy - Last Month'!C:C,0)),0)</f>
        <v>0.6759581881533101</v>
      </c>
      <c r="G112" s="68">
        <f>INDEX('Sales+FC'!A:A,MATCH($C112,'Sales+FC'!$H:$H,0))</f>
        <v>2601</v>
      </c>
      <c r="H112" s="68">
        <f>INDEX('Sales+FC'!B:B,MATCH($C112,'Sales+FC'!$H:$H,0))</f>
        <v>340</v>
      </c>
      <c r="I112" s="68">
        <f>INDEX('Sales+FC'!C:C,MATCH($C112,'Sales+FC'!$H:$H,0))</f>
        <v>314</v>
      </c>
      <c r="J112" s="32">
        <f>SUMIFS('Sales+FC'!AV:AV,'Sales+FC'!$H:$H,$C112)</f>
        <v>340</v>
      </c>
      <c r="K112" s="32">
        <f>SUMIFS('Sales+FC'!AW:AW,'Sales+FC'!$H:$H,$C112)</f>
        <v>300</v>
      </c>
      <c r="L112" s="32">
        <f>SUMIFS('Sales+FC'!AX:AX,'Sales+FC'!$H:$H,$C112)</f>
        <v>288</v>
      </c>
      <c r="M112" s="34">
        <f>IFERROR(SUMIFS('Sales+FC'!$D:$D,'Sales+FC'!$H:$H,$C112)/AVERAGE(J112:L112),0)</f>
        <v>1.2607758620689655</v>
      </c>
    </row>
    <row r="113" spans="1:13" x14ac:dyDescent="0.45">
      <c r="A113" s="15" t="str">
        <f>Master!C73</f>
        <v>A</v>
      </c>
      <c r="B113" s="15" t="str">
        <f>INDEX('Sales+FC'!$F:$F,MATCH(C113,'Sales+FC'!H:H,0))</f>
        <v>ABC-8</v>
      </c>
      <c r="C113" s="67" t="str">
        <f>Master!B73</f>
        <v>SKU-409</v>
      </c>
      <c r="D113" s="67" t="str">
        <f>IF(INDEX('Sales+FC'!I:I,MATCH(C113,'Sales+FC'!H:H,0))=0,"",INDEX('Sales+FC'!I:I,MATCH(C113,'Sales+FC'!H:H,0)))</f>
        <v>Description_409</v>
      </c>
      <c r="E113" s="29">
        <f>IFERROR(INDEX('SKU Level Accuracy - Last Month'!I:I,MATCH(C113,'SKU Level Accuracy - Last Month'!C:C,0)),0)</f>
        <v>0</v>
      </c>
      <c r="F113" s="29">
        <f>IFERROR(INDEX('SKU Level Accuracy - Last Month'!J:J,MATCH(C113,'SKU Level Accuracy - Last Month'!C:C,0)),0)</f>
        <v>0</v>
      </c>
      <c r="G113" s="68">
        <f>INDEX('Sales+FC'!A:A,MATCH($C113,'Sales+FC'!$H:$H,0))</f>
        <v>406</v>
      </c>
      <c r="H113" s="68">
        <f>INDEX('Sales+FC'!B:B,MATCH($C113,'Sales+FC'!$H:$H,0))</f>
        <v>0</v>
      </c>
      <c r="I113" s="68">
        <f>INDEX('Sales+FC'!C:C,MATCH($C113,'Sales+FC'!$H:$H,0))</f>
        <v>135.33333333333334</v>
      </c>
      <c r="J113" s="32">
        <f>SUMIFS('Sales+FC'!AV:AV,'Sales+FC'!$H:$H,$C113)</f>
        <v>0</v>
      </c>
      <c r="K113" s="32">
        <f>SUMIFS('Sales+FC'!AW:AW,'Sales+FC'!$H:$H,$C113)</f>
        <v>0</v>
      </c>
      <c r="L113" s="32">
        <f>SUMIFS('Sales+FC'!AX:AX,'Sales+FC'!$H:$H,$C113)</f>
        <v>0</v>
      </c>
      <c r="M113" s="34">
        <f>IFERROR(SUMIFS('Sales+FC'!$D:$D,'Sales+FC'!$H:$H,$C113)/AVERAGE(J113:L113),0)</f>
        <v>0</v>
      </c>
    </row>
    <row r="114" spans="1:13" x14ac:dyDescent="0.45">
      <c r="A114" s="15" t="str">
        <f>Master!C74</f>
        <v>B</v>
      </c>
      <c r="B114" s="15" t="str">
        <f>INDEX('Sales+FC'!$F:$F,MATCH(C114,'Sales+FC'!H:H,0))</f>
        <v>ABC-9</v>
      </c>
      <c r="C114" s="67" t="str">
        <f>Master!B74</f>
        <v>SKU-267</v>
      </c>
      <c r="D114" s="67" t="str">
        <f>IF(INDEX('Sales+FC'!I:I,MATCH(C114,'Sales+FC'!H:H,0))=0,"",INDEX('Sales+FC'!I:I,MATCH(C114,'Sales+FC'!H:H,0)))</f>
        <v>Description_267</v>
      </c>
      <c r="E114" s="29">
        <f>IFERROR(INDEX('SKU Level Accuracy - Last Month'!I:I,MATCH(C114,'SKU Level Accuracy - Last Month'!C:C,0)),0)</f>
        <v>0.29141448105805867</v>
      </c>
      <c r="F114" s="29">
        <f>IFERROR(INDEX('SKU Level Accuracy - Last Month'!J:J,MATCH(C114,'SKU Level Accuracy - Last Month'!C:C,0)),0)</f>
        <v>0.46701038631099145</v>
      </c>
      <c r="G114" s="68">
        <f>INDEX('Sales+FC'!A:A,MATCH($C114,'Sales+FC'!$H:$H,0))</f>
        <v>291572</v>
      </c>
      <c r="H114" s="68">
        <f>INDEX('Sales+FC'!B:B,MATCH($C114,'Sales+FC'!$H:$H,0))</f>
        <v>9500</v>
      </c>
      <c r="I114" s="68">
        <f>INDEX('Sales+FC'!C:C,MATCH($C114,'Sales+FC'!$H:$H,0))</f>
        <v>13463.666666666666</v>
      </c>
      <c r="J114" s="32">
        <f>SUMIFS('Sales+FC'!AV:AV,'Sales+FC'!$H:$H,$C114)</f>
        <v>9500</v>
      </c>
      <c r="K114" s="32">
        <f>SUMIFS('Sales+FC'!AW:AW,'Sales+FC'!$H:$H,$C114)</f>
        <v>9500</v>
      </c>
      <c r="L114" s="32">
        <f>SUMIFS('Sales+FC'!AX:AX,'Sales+FC'!$H:$H,$C114)</f>
        <v>9268</v>
      </c>
      <c r="M114" s="34">
        <f>IFERROR(SUMIFS('Sales+FC'!$D:$D,'Sales+FC'!$H:$H,$C114)/AVERAGE(J114:L114),0)</f>
        <v>9.9540823546059158</v>
      </c>
    </row>
    <row r="115" spans="1:13" x14ac:dyDescent="0.45">
      <c r="A115" s="15" t="str">
        <f>Master!C75</f>
        <v>B</v>
      </c>
      <c r="B115" s="15" t="str">
        <f>INDEX('Sales+FC'!$F:$F,MATCH(C115,'Sales+FC'!H:H,0))</f>
        <v>ABC-9</v>
      </c>
      <c r="C115" s="67" t="str">
        <f>Master!B75</f>
        <v>SKU-262</v>
      </c>
      <c r="D115" s="67" t="str">
        <f>IF(INDEX('Sales+FC'!I:I,MATCH(C115,'Sales+FC'!H:H,0))=0,"",INDEX('Sales+FC'!I:I,MATCH(C115,'Sales+FC'!H:H,0)))</f>
        <v>Description_262</v>
      </c>
      <c r="E115" s="29">
        <f>IFERROR(INDEX('SKU Level Accuracy - Last Month'!I:I,MATCH(C115,'SKU Level Accuracy - Last Month'!C:C,0)),0)</f>
        <v>0.96571704490584254</v>
      </c>
      <c r="F115" s="29">
        <f>IFERROR(INDEX('SKU Level Accuracy - Last Month'!J:J,MATCH(C115,'SKU Level Accuracy - Last Month'!C:C,0)),0)</f>
        <v>6.8565910188314816E-2</v>
      </c>
      <c r="G115" s="68">
        <f>INDEX('Sales+FC'!A:A,MATCH($C115,'Sales+FC'!$H:$H,0))</f>
        <v>275655</v>
      </c>
      <c r="H115" s="68">
        <f>INDEX('Sales+FC'!B:B,MATCH($C115,'Sales+FC'!$H:$H,0))</f>
        <v>7100</v>
      </c>
      <c r="I115" s="68">
        <f>INDEX('Sales+FC'!C:C,MATCH($C115,'Sales+FC'!$H:$H,0))</f>
        <v>14489.666666666666</v>
      </c>
      <c r="J115" s="32">
        <f>SUMIFS('Sales+FC'!AV:AV,'Sales+FC'!$H:$H,$C115)</f>
        <v>7100</v>
      </c>
      <c r="K115" s="32">
        <f>SUMIFS('Sales+FC'!AW:AW,'Sales+FC'!$H:$H,$C115)</f>
        <v>7100</v>
      </c>
      <c r="L115" s="32">
        <f>SUMIFS('Sales+FC'!AX:AX,'Sales+FC'!$H:$H,$C115)</f>
        <v>7172</v>
      </c>
      <c r="M115" s="34">
        <f>IFERROR(SUMIFS('Sales+FC'!$D:$D,'Sales+FC'!$H:$H,$C115)/AVERAGE(J115:L115),0)</f>
        <v>2.5519371139809097</v>
      </c>
    </row>
    <row r="116" spans="1:13" x14ac:dyDescent="0.45">
      <c r="A116" s="15" t="str">
        <f>Master!C76</f>
        <v>B</v>
      </c>
      <c r="B116" s="15" t="str">
        <f>INDEX('Sales+FC'!$F:$F,MATCH(C116,'Sales+FC'!H:H,0))</f>
        <v>ABC-9</v>
      </c>
      <c r="C116" s="67" t="str">
        <f>Master!B76</f>
        <v>SKU-259</v>
      </c>
      <c r="D116" s="67" t="str">
        <f>IF(INDEX('Sales+FC'!I:I,MATCH(C116,'Sales+FC'!H:H,0))=0,"",INDEX('Sales+FC'!I:I,MATCH(C116,'Sales+FC'!H:H,0)))</f>
        <v>Description_259</v>
      </c>
      <c r="E116" s="29">
        <f>IFERROR(INDEX('SKU Level Accuracy - Last Month'!I:I,MATCH(C116,'SKU Level Accuracy - Last Month'!C:C,0)),0)</f>
        <v>0.98448687350835318</v>
      </c>
      <c r="F116" s="29">
        <f>IFERROR(INDEX('SKU Level Accuracy - Last Month'!J:J,MATCH(C116,'SKU Level Accuracy - Last Month'!C:C,0)),0)</f>
        <v>0.98448687350835318</v>
      </c>
      <c r="G116" s="68">
        <f>INDEX('Sales+FC'!A:A,MATCH($C116,'Sales+FC'!$H:$H,0))</f>
        <v>221817</v>
      </c>
      <c r="H116" s="68">
        <f>INDEX('Sales+FC'!B:B,MATCH($C116,'Sales+FC'!$H:$H,0))</f>
        <v>6600</v>
      </c>
      <c r="I116" s="68">
        <f>INDEX('Sales+FC'!C:C,MATCH($C116,'Sales+FC'!$H:$H,0))</f>
        <v>8155.333333333333</v>
      </c>
      <c r="J116" s="32">
        <f>SUMIFS('Sales+FC'!AV:AV,'Sales+FC'!$H:$H,$C116)</f>
        <v>6600</v>
      </c>
      <c r="K116" s="32">
        <f>SUMIFS('Sales+FC'!AW:AW,'Sales+FC'!$H:$H,$C116)</f>
        <v>6600</v>
      </c>
      <c r="L116" s="32">
        <f>SUMIFS('Sales+FC'!AX:AX,'Sales+FC'!$H:$H,$C116)</f>
        <v>5338</v>
      </c>
      <c r="M116" s="34">
        <f>IFERROR(SUMIFS('Sales+FC'!$D:$D,'Sales+FC'!$H:$H,$C116)/AVERAGE(J116:L116),0)</f>
        <v>8.4777753802999243</v>
      </c>
    </row>
    <row r="117" spans="1:13" x14ac:dyDescent="0.45">
      <c r="A117" s="15" t="str">
        <f>Master!C77</f>
        <v>B</v>
      </c>
      <c r="B117" s="15" t="str">
        <f>INDEX('Sales+FC'!$F:$F,MATCH(C117,'Sales+FC'!H:H,0))</f>
        <v>ABC-7</v>
      </c>
      <c r="C117" s="67" t="str">
        <f>Master!B77</f>
        <v>SKU-188</v>
      </c>
      <c r="D117" s="67" t="str">
        <f>IF(INDEX('Sales+FC'!I:I,MATCH(C117,'Sales+FC'!H:H,0))=0,"",INDEX('Sales+FC'!I:I,MATCH(C117,'Sales+FC'!H:H,0)))</f>
        <v>Description_188</v>
      </c>
      <c r="E117" s="29">
        <f>IFERROR(INDEX('SKU Level Accuracy - Last Month'!I:I,MATCH(C117,'SKU Level Accuracy - Last Month'!C:C,0)),0)</f>
        <v>0.30901287553648049</v>
      </c>
      <c r="F117" s="29">
        <f>IFERROR(INDEX('SKU Level Accuracy - Last Month'!J:J,MATCH(C117,'SKU Level Accuracy - Last Month'!C:C,0)),0)</f>
        <v>0.21795111028176883</v>
      </c>
      <c r="G117" s="68">
        <f>INDEX('Sales+FC'!A:A,MATCH($C117,'Sales+FC'!$H:$H,0))</f>
        <v>104748</v>
      </c>
      <c r="H117" s="68">
        <f>INDEX('Sales+FC'!B:B,MATCH($C117,'Sales+FC'!$H:$H,0))</f>
        <v>8000</v>
      </c>
      <c r="I117" s="68">
        <f>INDEX('Sales+FC'!C:C,MATCH($C117,'Sales+FC'!$H:$H,0))</f>
        <v>5753.333333333333</v>
      </c>
      <c r="J117" s="32">
        <f>SUMIFS('Sales+FC'!AV:AV,'Sales+FC'!$H:$H,$C117)</f>
        <v>8000</v>
      </c>
      <c r="K117" s="32">
        <f>SUMIFS('Sales+FC'!AW:AW,'Sales+FC'!$H:$H,$C117)</f>
        <v>6200</v>
      </c>
      <c r="L117" s="32">
        <f>SUMIFS('Sales+FC'!AX:AX,'Sales+FC'!$H:$H,$C117)</f>
        <v>8647</v>
      </c>
      <c r="M117" s="34">
        <f>IFERROR(SUMIFS('Sales+FC'!$D:$D,'Sales+FC'!$H:$H,$C117)/AVERAGE(J117:L117),0)</f>
        <v>2.4666258152054974</v>
      </c>
    </row>
    <row r="118" spans="1:13" x14ac:dyDescent="0.45">
      <c r="A118" s="15" t="str">
        <f>Master!C78</f>
        <v>B</v>
      </c>
      <c r="B118" s="15" t="str">
        <f>INDEX('Sales+FC'!$F:$F,MATCH(C118,'Sales+FC'!H:H,0))</f>
        <v>ABC-7</v>
      </c>
      <c r="C118" s="67" t="str">
        <f>Master!B78</f>
        <v>SKU-197</v>
      </c>
      <c r="D118" s="67" t="str">
        <f>IF(INDEX('Sales+FC'!I:I,MATCH(C118,'Sales+FC'!H:H,0))=0,"",INDEX('Sales+FC'!I:I,MATCH(C118,'Sales+FC'!H:H,0)))</f>
        <v>Description_197</v>
      </c>
      <c r="E118" s="29">
        <f>IFERROR(INDEX('SKU Level Accuracy - Last Month'!I:I,MATCH(C118,'SKU Level Accuracy - Last Month'!C:C,0)),0)</f>
        <v>0.61880912632164731</v>
      </c>
      <c r="F118" s="29">
        <f>IFERROR(INDEX('SKU Level Accuracy - Last Month'!J:J,MATCH(C118,'SKU Level Accuracy - Last Month'!C:C,0)),0)</f>
        <v>0.33055091819699511</v>
      </c>
      <c r="G118" s="68">
        <f>INDEX('Sales+FC'!A:A,MATCH($C118,'Sales+FC'!$H:$H,0))</f>
        <v>96828</v>
      </c>
      <c r="H118" s="68">
        <f>INDEX('Sales+FC'!B:B,MATCH($C118,'Sales+FC'!$H:$H,0))</f>
        <v>8000</v>
      </c>
      <c r="I118" s="68">
        <f>INDEX('Sales+FC'!C:C,MATCH($C118,'Sales+FC'!$H:$H,0))</f>
        <v>7272</v>
      </c>
      <c r="J118" s="32">
        <f>SUMIFS('Sales+FC'!AV:AV,'Sales+FC'!$H:$H,$C118)</f>
        <v>8000</v>
      </c>
      <c r="K118" s="32">
        <f>SUMIFS('Sales+FC'!AW:AW,'Sales+FC'!$H:$H,$C118)</f>
        <v>8000</v>
      </c>
      <c r="L118" s="32">
        <f>SUMIFS('Sales+FC'!AX:AX,'Sales+FC'!$H:$H,$C118)</f>
        <v>9794</v>
      </c>
      <c r="M118" s="34">
        <f>IFERROR(SUMIFS('Sales+FC'!$D:$D,'Sales+FC'!$H:$H,$C118)/AVERAGE(J118:L118),0)</f>
        <v>4.8375203535705982</v>
      </c>
    </row>
    <row r="119" spans="1:13" x14ac:dyDescent="0.45">
      <c r="A119" s="15" t="str">
        <f>Master!C79</f>
        <v>B</v>
      </c>
      <c r="B119" s="15" t="str">
        <f>INDEX('Sales+FC'!$F:$F,MATCH(C119,'Sales+FC'!H:H,0))</f>
        <v>ABC-11</v>
      </c>
      <c r="C119" s="67" t="str">
        <f>Master!B79</f>
        <v>SKU-324</v>
      </c>
      <c r="D119" s="67" t="str">
        <f>IF(INDEX('Sales+FC'!I:I,MATCH(C119,'Sales+FC'!H:H,0))=0,"",INDEX('Sales+FC'!I:I,MATCH(C119,'Sales+FC'!H:H,0)))</f>
        <v>Description_324</v>
      </c>
      <c r="E119" s="29">
        <f>IFERROR(INDEX('SKU Level Accuracy - Last Month'!I:I,MATCH(C119,'SKU Level Accuracy - Last Month'!C:C,0)),0)</f>
        <v>0.49142125480153642</v>
      </c>
      <c r="F119" s="29">
        <f>IFERROR(INDEX('SKU Level Accuracy - Last Month'!J:J,MATCH(C119,'SKU Level Accuracy - Last Month'!C:C,0)),0)</f>
        <v>0.6402048655569782</v>
      </c>
      <c r="G119" s="68">
        <f>INDEX('Sales+FC'!A:A,MATCH($C119,'Sales+FC'!$H:$H,0))</f>
        <v>80766</v>
      </c>
      <c r="H119" s="68">
        <f>INDEX('Sales+FC'!B:B,MATCH($C119,'Sales+FC'!$H:$H,0))</f>
        <v>8500</v>
      </c>
      <c r="I119" s="68">
        <f>INDEX('Sales+FC'!C:C,MATCH($C119,'Sales+FC'!$H:$H,0))</f>
        <v>6099</v>
      </c>
      <c r="J119" s="32">
        <f>SUMIFS('Sales+FC'!AV:AV,'Sales+FC'!$H:$H,$C119)</f>
        <v>8500</v>
      </c>
      <c r="K119" s="32">
        <f>SUMIFS('Sales+FC'!AW:AW,'Sales+FC'!$H:$H,$C119)</f>
        <v>7500</v>
      </c>
      <c r="L119" s="32">
        <f>SUMIFS('Sales+FC'!AX:AX,'Sales+FC'!$H:$H,$C119)</f>
        <v>6727</v>
      </c>
      <c r="M119" s="34">
        <f>IFERROR(SUMIFS('Sales+FC'!$D:$D,'Sales+FC'!$H:$H,$C119)/AVERAGE(J119:L119),0)</f>
        <v>2.296299555594667</v>
      </c>
    </row>
    <row r="120" spans="1:13" x14ac:dyDescent="0.45">
      <c r="A120" s="15" t="str">
        <f>Master!C80</f>
        <v>B</v>
      </c>
      <c r="B120" s="15" t="str">
        <f>INDEX('Sales+FC'!$F:$F,MATCH(C120,'Sales+FC'!H:H,0))</f>
        <v>ABC-2</v>
      </c>
      <c r="C120" s="67" t="str">
        <f>Master!B80</f>
        <v>SKU-57</v>
      </c>
      <c r="D120" s="67" t="str">
        <f>IF(INDEX('Sales+FC'!I:I,MATCH(C120,'Sales+FC'!H:H,0))=0,"",INDEX('Sales+FC'!I:I,MATCH(C120,'Sales+FC'!H:H,0)))</f>
        <v>Description_057</v>
      </c>
      <c r="E120" s="29">
        <f>IFERROR(INDEX('SKU Level Accuracy - Last Month'!I:I,MATCH(C120,'SKU Level Accuracy - Last Month'!C:C,0)),0)</f>
        <v>0.4114671163575041</v>
      </c>
      <c r="F120" s="29">
        <f>IFERROR(INDEX('SKU Level Accuracy - Last Month'!J:J,MATCH(C120,'SKU Level Accuracy - Last Month'!C:C,0)),0)</f>
        <v>0.21247892074198993</v>
      </c>
      <c r="G120" s="68">
        <f>INDEX('Sales+FC'!A:A,MATCH($C120,'Sales+FC'!$H:$H,0))</f>
        <v>61278</v>
      </c>
      <c r="H120" s="68">
        <f>INDEX('Sales+FC'!B:B,MATCH($C120,'Sales+FC'!$H:$H,0))</f>
        <v>5000</v>
      </c>
      <c r="I120" s="68">
        <f>INDEX('Sales+FC'!C:C,MATCH($C120,'Sales+FC'!$H:$H,0))</f>
        <v>3552.6666666666665</v>
      </c>
      <c r="J120" s="32">
        <f>SUMIFS('Sales+FC'!AV:AV,'Sales+FC'!$H:$H,$C120)</f>
        <v>5000</v>
      </c>
      <c r="K120" s="32">
        <f>SUMIFS('Sales+FC'!AW:AW,'Sales+FC'!$H:$H,$C120)</f>
        <v>5000</v>
      </c>
      <c r="L120" s="32">
        <f>SUMIFS('Sales+FC'!AX:AX,'Sales+FC'!$H:$H,$C120)</f>
        <v>4564</v>
      </c>
      <c r="M120" s="34">
        <f>IFERROR(SUMIFS('Sales+FC'!$D:$D,'Sales+FC'!$H:$H,$C120)/AVERAGE(J120:L120),0)</f>
        <v>13.46065641307333</v>
      </c>
    </row>
    <row r="121" spans="1:13" x14ac:dyDescent="0.45">
      <c r="A121" s="15" t="str">
        <f>Master!C81</f>
        <v>B</v>
      </c>
      <c r="B121" s="15" t="str">
        <f>INDEX('Sales+FC'!$F:$F,MATCH(C121,'Sales+FC'!H:H,0))</f>
        <v>ABC-2</v>
      </c>
      <c r="C121" s="67" t="str">
        <f>Master!B81</f>
        <v>SKU-63</v>
      </c>
      <c r="D121" s="67" t="str">
        <f>IF(INDEX('Sales+FC'!I:I,MATCH(C121,'Sales+FC'!H:H,0))=0,"",INDEX('Sales+FC'!I:I,MATCH(C121,'Sales+FC'!H:H,0)))</f>
        <v>Description_063</v>
      </c>
      <c r="E121" s="29">
        <f>IFERROR(INDEX('SKU Level Accuracy - Last Month'!I:I,MATCH(C121,'SKU Level Accuracy - Last Month'!C:C,0)),0)</f>
        <v>0.88726564402240082</v>
      </c>
      <c r="F121" s="29">
        <f>IFERROR(INDEX('SKU Level Accuracy - Last Month'!J:J,MATCH(C121,'SKU Level Accuracy - Last Month'!C:C,0)),0)</f>
        <v>0.66082298514730964</v>
      </c>
      <c r="G121" s="68">
        <f>INDEX('Sales+FC'!A:A,MATCH($C121,'Sales+FC'!$H:$H,0))</f>
        <v>58129</v>
      </c>
      <c r="H121" s="68">
        <f>INDEX('Sales+FC'!B:B,MATCH($C121,'Sales+FC'!$H:$H,0))</f>
        <v>4900</v>
      </c>
      <c r="I121" s="68">
        <f>INDEX('Sales+FC'!C:C,MATCH($C121,'Sales+FC'!$H:$H,0))</f>
        <v>3981.6666666666665</v>
      </c>
      <c r="J121" s="32">
        <f>SUMIFS('Sales+FC'!AV:AV,'Sales+FC'!$H:$H,$C121)</f>
        <v>4900</v>
      </c>
      <c r="K121" s="32">
        <f>SUMIFS('Sales+FC'!AW:AW,'Sales+FC'!$H:$H,$C121)</f>
        <v>4200</v>
      </c>
      <c r="L121" s="32">
        <f>SUMIFS('Sales+FC'!AX:AX,'Sales+FC'!$H:$H,$C121)</f>
        <v>4479</v>
      </c>
      <c r="M121" s="34">
        <f>IFERROR(SUMIFS('Sales+FC'!$D:$D,'Sales+FC'!$H:$H,$C121)/AVERAGE(J121:L121),0)</f>
        <v>5.3659326901833717</v>
      </c>
    </row>
    <row r="122" spans="1:13" x14ac:dyDescent="0.45">
      <c r="A122" s="15" t="str">
        <f>Master!C82</f>
        <v>B</v>
      </c>
      <c r="B122" s="15" t="str">
        <f>INDEX('Sales+FC'!$F:$F,MATCH(C122,'Sales+FC'!H:H,0))</f>
        <v>ABC-9</v>
      </c>
      <c r="C122" s="67" t="str">
        <f>Master!B82</f>
        <v>SKU-268</v>
      </c>
      <c r="D122" s="67" t="str">
        <f>IF(INDEX('Sales+FC'!I:I,MATCH(C122,'Sales+FC'!H:H,0))=0,"",INDEX('Sales+FC'!I:I,MATCH(C122,'Sales+FC'!H:H,0)))</f>
        <v>Description_268</v>
      </c>
      <c r="E122" s="29">
        <f>IFERROR(INDEX('SKU Level Accuracy - Last Month'!I:I,MATCH(C122,'SKU Level Accuracy - Last Month'!C:C,0)),0)</f>
        <v>0.88421256788207914</v>
      </c>
      <c r="F122" s="29">
        <f>IFERROR(INDEX('SKU Level Accuracy - Last Month'!J:J,MATCH(C122,'SKU Level Accuracy - Last Month'!C:C,0)),0)</f>
        <v>0.65942591155934827</v>
      </c>
      <c r="G122" s="68">
        <f>INDEX('Sales+FC'!A:A,MATCH($C122,'Sales+FC'!$H:$H,0))</f>
        <v>53659</v>
      </c>
      <c r="H122" s="68">
        <f>INDEX('Sales+FC'!B:B,MATCH($C122,'Sales+FC'!$H:$H,0))</f>
        <v>2500</v>
      </c>
      <c r="I122" s="68">
        <f>INDEX('Sales+FC'!C:C,MATCH($C122,'Sales+FC'!$H:$H,0))</f>
        <v>4798.333333333333</v>
      </c>
      <c r="J122" s="32">
        <f>SUMIFS('Sales+FC'!AV:AV,'Sales+FC'!$H:$H,$C122)</f>
        <v>2500</v>
      </c>
      <c r="K122" s="32">
        <f>SUMIFS('Sales+FC'!AW:AW,'Sales+FC'!$H:$H,$C122)</f>
        <v>5000</v>
      </c>
      <c r="L122" s="32">
        <f>SUMIFS('Sales+FC'!AX:AX,'Sales+FC'!$H:$H,$C122)</f>
        <v>2496</v>
      </c>
      <c r="M122" s="34">
        <f>IFERROR(SUMIFS('Sales+FC'!$D:$D,'Sales+FC'!$H:$H,$C122)/AVERAGE(J122:L122),0)</f>
        <v>1.3106242496998799</v>
      </c>
    </row>
    <row r="123" spans="1:13" x14ac:dyDescent="0.45">
      <c r="A123" s="15" t="str">
        <f>Master!C83</f>
        <v>B</v>
      </c>
      <c r="B123" s="15" t="str">
        <f>INDEX('Sales+FC'!$F:$F,MATCH(C123,'Sales+FC'!H:H,0))</f>
        <v>ABC-7</v>
      </c>
      <c r="C123" s="67" t="str">
        <f>Master!B83</f>
        <v>SKU-174</v>
      </c>
      <c r="D123" s="67" t="str">
        <f>IF(INDEX('Sales+FC'!I:I,MATCH(C123,'Sales+FC'!H:H,0))=0,"",INDEX('Sales+FC'!I:I,MATCH(C123,'Sales+FC'!H:H,0)))</f>
        <v>Description_174</v>
      </c>
      <c r="E123" s="29">
        <f>IFERROR(INDEX('SKU Level Accuracy - Last Month'!I:I,MATCH(C123,'SKU Level Accuracy - Last Month'!C:C,0)),0)</f>
        <v>0</v>
      </c>
      <c r="F123" s="29">
        <f>IFERROR(INDEX('SKU Level Accuracy - Last Month'!J:J,MATCH(C123,'SKU Level Accuracy - Last Month'!C:C,0)),0)</f>
        <v>0.31022530329289433</v>
      </c>
      <c r="G123" s="68">
        <f>INDEX('Sales+FC'!A:A,MATCH($C123,'Sales+FC'!$H:$H,0))</f>
        <v>52958</v>
      </c>
      <c r="H123" s="68">
        <f>INDEX('Sales+FC'!B:B,MATCH($C123,'Sales+FC'!$H:$H,0))</f>
        <v>5700</v>
      </c>
      <c r="I123" s="68">
        <f>INDEX('Sales+FC'!C:C,MATCH($C123,'Sales+FC'!$H:$H,0))</f>
        <v>4589.333333333333</v>
      </c>
      <c r="J123" s="32">
        <f>SUMIFS('Sales+FC'!AV:AV,'Sales+FC'!$H:$H,$C123)</f>
        <v>5700</v>
      </c>
      <c r="K123" s="32">
        <f>SUMIFS('Sales+FC'!AW:AW,'Sales+FC'!$H:$H,$C123)</f>
        <v>5700</v>
      </c>
      <c r="L123" s="32">
        <f>SUMIFS('Sales+FC'!AX:AX,'Sales+FC'!$H:$H,$C123)</f>
        <v>4826</v>
      </c>
      <c r="M123" s="34">
        <f>IFERROR(SUMIFS('Sales+FC'!$D:$D,'Sales+FC'!$H:$H,$C123)/AVERAGE(J123:L123),0)</f>
        <v>2.1776161715764819</v>
      </c>
    </row>
    <row r="124" spans="1:13" x14ac:dyDescent="0.45">
      <c r="A124" s="15" t="str">
        <f>Master!C84</f>
        <v>B</v>
      </c>
      <c r="B124" s="15" t="str">
        <f>INDEX('Sales+FC'!$F:$F,MATCH(C124,'Sales+FC'!H:H,0))</f>
        <v>ABC-2</v>
      </c>
      <c r="C124" s="67" t="str">
        <f>Master!B84</f>
        <v>SKU-42</v>
      </c>
      <c r="D124" s="67" t="str">
        <f>IF(INDEX('Sales+FC'!I:I,MATCH(C124,'Sales+FC'!H:H,0))=0,"",INDEX('Sales+FC'!I:I,MATCH(C124,'Sales+FC'!H:H,0)))</f>
        <v>Description_042</v>
      </c>
      <c r="E124" s="29">
        <f>IFERROR(INDEX('SKU Level Accuracy - Last Month'!I:I,MATCH(C124,'SKU Level Accuracy - Last Month'!C:C,0)),0)</f>
        <v>0.14466737064413937</v>
      </c>
      <c r="F124" s="29">
        <f>IFERROR(INDEX('SKU Level Accuracy - Last Month'!J:J,MATCH(C124,'SKU Level Accuracy - Last Month'!C:C,0)),0)</f>
        <v>0.45124956001407956</v>
      </c>
      <c r="G124" s="68">
        <f>INDEX('Sales+FC'!A:A,MATCH($C124,'Sales+FC'!$H:$H,0))</f>
        <v>48684</v>
      </c>
      <c r="H124" s="68">
        <f>INDEX('Sales+FC'!B:B,MATCH($C124,'Sales+FC'!$H:$H,0))</f>
        <v>4150</v>
      </c>
      <c r="I124" s="68">
        <f>INDEX('Sales+FC'!C:C,MATCH($C124,'Sales+FC'!$H:$H,0))</f>
        <v>3273.6666666666665</v>
      </c>
      <c r="J124" s="32">
        <f>SUMIFS('Sales+FC'!AV:AV,'Sales+FC'!$H:$H,$C124)</f>
        <v>4150</v>
      </c>
      <c r="K124" s="32">
        <f>SUMIFS('Sales+FC'!AW:AW,'Sales+FC'!$H:$H,$C124)</f>
        <v>2700</v>
      </c>
      <c r="L124" s="32">
        <f>SUMIFS('Sales+FC'!AX:AX,'Sales+FC'!$H:$H,$C124)</f>
        <v>2891</v>
      </c>
      <c r="M124" s="34">
        <f>IFERROR(SUMIFS('Sales+FC'!$D:$D,'Sales+FC'!$H:$H,$C124)/AVERAGE(J124:L124),0)</f>
        <v>0.73360024638127508</v>
      </c>
    </row>
    <row r="125" spans="1:13" x14ac:dyDescent="0.45">
      <c r="A125" s="15" t="str">
        <f>Master!C85</f>
        <v>B</v>
      </c>
      <c r="B125" s="15" t="str">
        <f>INDEX('Sales+FC'!$F:$F,MATCH(C125,'Sales+FC'!H:H,0))</f>
        <v>ABC-11</v>
      </c>
      <c r="C125" s="67" t="str">
        <f>Master!B85</f>
        <v>SKU-321</v>
      </c>
      <c r="D125" s="67" t="str">
        <f>IF(INDEX('Sales+FC'!I:I,MATCH(C125,'Sales+FC'!H:H,0))=0,"",INDEX('Sales+FC'!I:I,MATCH(C125,'Sales+FC'!H:H,0)))</f>
        <v>Description_321</v>
      </c>
      <c r="E125" s="29">
        <f>IFERROR(INDEX('SKU Level Accuracy - Last Month'!I:I,MATCH(C125,'SKU Level Accuracy - Last Month'!C:C,0)),0)</f>
        <v>0.81945572705117797</v>
      </c>
      <c r="F125" s="29">
        <f>IFERROR(INDEX('SKU Level Accuracy - Last Month'!J:J,MATCH(C125,'SKU Level Accuracy - Last Month'!C:C,0)),0)</f>
        <v>0.94394800974817228</v>
      </c>
      <c r="G125" s="68">
        <f>INDEX('Sales+FC'!A:A,MATCH($C125,'Sales+FC'!$H:$H,0))</f>
        <v>48594</v>
      </c>
      <c r="H125" s="68">
        <f>INDEX('Sales+FC'!B:B,MATCH($C125,'Sales+FC'!$H:$H,0))</f>
        <v>8500</v>
      </c>
      <c r="I125" s="68">
        <f>INDEX('Sales+FC'!C:C,MATCH($C125,'Sales+FC'!$H:$H,0))</f>
        <v>4717.333333333333</v>
      </c>
      <c r="J125" s="32">
        <f>SUMIFS('Sales+FC'!AV:AV,'Sales+FC'!$H:$H,$C125)</f>
        <v>8500</v>
      </c>
      <c r="K125" s="32">
        <f>SUMIFS('Sales+FC'!AW:AW,'Sales+FC'!$H:$H,$C125)</f>
        <v>5200</v>
      </c>
      <c r="L125" s="32">
        <f>SUMIFS('Sales+FC'!AX:AX,'Sales+FC'!$H:$H,$C125)</f>
        <v>4794</v>
      </c>
      <c r="M125" s="34">
        <f>IFERROR(SUMIFS('Sales+FC'!$D:$D,'Sales+FC'!$H:$H,$C125)/AVERAGE(J125:L125),0)</f>
        <v>0.57132042824699902</v>
      </c>
    </row>
    <row r="126" spans="1:13" x14ac:dyDescent="0.45">
      <c r="A126" s="15" t="str">
        <f>Master!C86</f>
        <v>B</v>
      </c>
      <c r="B126" s="15" t="str">
        <f>INDEX('Sales+FC'!$F:$F,MATCH(C126,'Sales+FC'!H:H,0))</f>
        <v>ABC-4</v>
      </c>
      <c r="C126" s="67" t="str">
        <f>Master!B86</f>
        <v>SKU-99</v>
      </c>
      <c r="D126" s="67" t="str">
        <f>IF(INDEX('Sales+FC'!I:I,MATCH(C126,'Sales+FC'!H:H,0))=0,"",INDEX('Sales+FC'!I:I,MATCH(C126,'Sales+FC'!H:H,0)))</f>
        <v>Description_099</v>
      </c>
      <c r="E126" s="29">
        <f>IFERROR(INDEX('SKU Level Accuracy - Last Month'!I:I,MATCH(C126,'SKU Level Accuracy - Last Month'!C:C,0)),0)</f>
        <v>0.70910172516359316</v>
      </c>
      <c r="F126" s="29">
        <f>IFERROR(INDEX('SKU Level Accuracy - Last Month'!J:J,MATCH(C126,'SKU Level Accuracy - Last Month'!C:C,0)),0)</f>
        <v>0.75074360499702553</v>
      </c>
      <c r="G126" s="68">
        <f>INDEX('Sales+FC'!A:A,MATCH($C126,'Sales+FC'!$H:$H,0))</f>
        <v>48462</v>
      </c>
      <c r="H126" s="68">
        <f>INDEX('Sales+FC'!B:B,MATCH($C126,'Sales+FC'!$H:$H,0))</f>
        <v>4200</v>
      </c>
      <c r="I126" s="68">
        <f>INDEX('Sales+FC'!C:C,MATCH($C126,'Sales+FC'!$H:$H,0))</f>
        <v>3712.3333333333335</v>
      </c>
      <c r="J126" s="32">
        <f>SUMIFS('Sales+FC'!AV:AV,'Sales+FC'!$H:$H,$C126)</f>
        <v>4200</v>
      </c>
      <c r="K126" s="32">
        <f>SUMIFS('Sales+FC'!AW:AW,'Sales+FC'!$H:$H,$C126)</f>
        <v>4200</v>
      </c>
      <c r="L126" s="32">
        <f>SUMIFS('Sales+FC'!AX:AX,'Sales+FC'!$H:$H,$C126)</f>
        <v>3670</v>
      </c>
      <c r="M126" s="34">
        <f>IFERROR(SUMIFS('Sales+FC'!$D:$D,'Sales+FC'!$H:$H,$C126)/AVERAGE(J126:L126),0)</f>
        <v>2.4944490472245233</v>
      </c>
    </row>
    <row r="127" spans="1:13" x14ac:dyDescent="0.45">
      <c r="A127" s="15" t="str">
        <f>Master!C87</f>
        <v>B</v>
      </c>
      <c r="B127" s="15" t="str">
        <f>INDEX('Sales+FC'!$F:$F,MATCH(C127,'Sales+FC'!H:H,0))</f>
        <v>ABC-2</v>
      </c>
      <c r="C127" s="67" t="str">
        <f>Master!B87</f>
        <v>SKU-30</v>
      </c>
      <c r="D127" s="67" t="str">
        <f>IF(INDEX('Sales+FC'!I:I,MATCH(C127,'Sales+FC'!H:H,0))=0,"",INDEX('Sales+FC'!I:I,MATCH(C127,'Sales+FC'!H:H,0)))</f>
        <v>Description_030</v>
      </c>
      <c r="E127" s="29">
        <f>IFERROR(INDEX('SKU Level Accuracy - Last Month'!I:I,MATCH(C127,'SKU Level Accuracy - Last Month'!C:C,0)),0)</f>
        <v>0.10871281916293762</v>
      </c>
      <c r="F127" s="29">
        <f>IFERROR(INDEX('SKU Level Accuracy - Last Month'!J:J,MATCH(C127,'SKU Level Accuracy - Last Month'!C:C,0)),0)</f>
        <v>0.21005527770465904</v>
      </c>
      <c r="G127" s="68">
        <f>INDEX('Sales+FC'!A:A,MATCH($C127,'Sales+FC'!$H:$H,0))</f>
        <v>45921</v>
      </c>
      <c r="H127" s="68">
        <f>INDEX('Sales+FC'!B:B,MATCH($C127,'Sales+FC'!$H:$H,0))</f>
        <v>4500</v>
      </c>
      <c r="I127" s="68">
        <f>INDEX('Sales+FC'!C:C,MATCH($C127,'Sales+FC'!$H:$H,0))</f>
        <v>3621</v>
      </c>
      <c r="J127" s="32">
        <f>SUMIFS('Sales+FC'!AV:AV,'Sales+FC'!$H:$H,$C127)</f>
        <v>4500</v>
      </c>
      <c r="K127" s="32">
        <f>SUMIFS('Sales+FC'!AW:AW,'Sales+FC'!$H:$H,$C127)</f>
        <v>4200</v>
      </c>
      <c r="L127" s="32">
        <f>SUMIFS('Sales+FC'!AX:AX,'Sales+FC'!$H:$H,$C127)</f>
        <v>3151</v>
      </c>
      <c r="M127" s="34">
        <f>IFERROR(SUMIFS('Sales+FC'!$D:$D,'Sales+FC'!$H:$H,$C127)/AVERAGE(J127:L127),0)</f>
        <v>4.6937811155176776</v>
      </c>
    </row>
    <row r="128" spans="1:13" x14ac:dyDescent="0.45">
      <c r="A128" s="15" t="str">
        <f>Master!C88</f>
        <v>B</v>
      </c>
      <c r="B128" s="15" t="str">
        <f>INDEX('Sales+FC'!$F:$F,MATCH(C128,'Sales+FC'!H:H,0))</f>
        <v>ABC-2</v>
      </c>
      <c r="C128" s="67" t="str">
        <f>Master!B88</f>
        <v>SKU-31</v>
      </c>
      <c r="D128" s="67" t="str">
        <f>IF(INDEX('Sales+FC'!I:I,MATCH(C128,'Sales+FC'!H:H,0))=0,"",INDEX('Sales+FC'!I:I,MATCH(C128,'Sales+FC'!H:H,0)))</f>
        <v>Description_031</v>
      </c>
      <c r="E128" s="29">
        <f>IFERROR(INDEX('SKU Level Accuracy - Last Month'!I:I,MATCH(C128,'SKU Level Accuracy - Last Month'!C:C,0)),0)</f>
        <v>0.98342342342342337</v>
      </c>
      <c r="F128" s="29">
        <f>IFERROR(INDEX('SKU Level Accuracy - Last Month'!J:J,MATCH(C128,'SKU Level Accuracy - Last Month'!C:C,0)),0)</f>
        <v>0.37837837837837851</v>
      </c>
      <c r="G128" s="68">
        <f>INDEX('Sales+FC'!A:A,MATCH($C128,'Sales+FC'!$H:$H,0))</f>
        <v>42765</v>
      </c>
      <c r="H128" s="68">
        <f>INDEX('Sales+FC'!B:B,MATCH($C128,'Sales+FC'!$H:$H,0))</f>
        <v>3800</v>
      </c>
      <c r="I128" s="68">
        <f>INDEX('Sales+FC'!C:C,MATCH($C128,'Sales+FC'!$H:$H,0))</f>
        <v>2852.3333333333335</v>
      </c>
      <c r="J128" s="32">
        <f>SUMIFS('Sales+FC'!AV:AV,'Sales+FC'!$H:$H,$C128)</f>
        <v>3800</v>
      </c>
      <c r="K128" s="32">
        <f>SUMIFS('Sales+FC'!AW:AW,'Sales+FC'!$H:$H,$C128)</f>
        <v>3500</v>
      </c>
      <c r="L128" s="32">
        <f>SUMIFS('Sales+FC'!AX:AX,'Sales+FC'!$H:$H,$C128)</f>
        <v>3237</v>
      </c>
      <c r="M128" s="34">
        <f>IFERROR(SUMIFS('Sales+FC'!$D:$D,'Sales+FC'!$H:$H,$C128)/AVERAGE(J128:L128),0)</f>
        <v>11.696213343456391</v>
      </c>
    </row>
    <row r="129" spans="1:13" x14ac:dyDescent="0.45">
      <c r="A129" s="15" t="str">
        <f>Master!C89</f>
        <v>B</v>
      </c>
      <c r="B129" s="15" t="str">
        <f>INDEX('Sales+FC'!$F:$F,MATCH(C129,'Sales+FC'!H:H,0))</f>
        <v>ABC-7</v>
      </c>
      <c r="C129" s="67" t="str">
        <f>Master!B89</f>
        <v>SKU-193</v>
      </c>
      <c r="D129" s="67" t="str">
        <f>IF(INDEX('Sales+FC'!I:I,MATCH(C129,'Sales+FC'!H:H,0))=0,"",INDEX('Sales+FC'!I:I,MATCH(C129,'Sales+FC'!H:H,0)))</f>
        <v>Description_193</v>
      </c>
      <c r="E129" s="29">
        <f>IFERROR(INDEX('SKU Level Accuracy - Last Month'!I:I,MATCH(C129,'SKU Level Accuracy - Last Month'!C:C,0)),0)</f>
        <v>0</v>
      </c>
      <c r="F129" s="29">
        <f>IFERROR(INDEX('SKU Level Accuracy - Last Month'!J:J,MATCH(C129,'SKU Level Accuracy - Last Month'!C:C,0)),0)</f>
        <v>0.4393520347688662</v>
      </c>
      <c r="G129" s="68">
        <f>INDEX('Sales+FC'!A:A,MATCH($C129,'Sales+FC'!$H:$H,0))</f>
        <v>41246</v>
      </c>
      <c r="H129" s="68">
        <f>INDEX('Sales+FC'!B:B,MATCH($C129,'Sales+FC'!$H:$H,0))</f>
        <v>3950</v>
      </c>
      <c r="I129" s="68">
        <f>INDEX('Sales+FC'!C:C,MATCH($C129,'Sales+FC'!$H:$H,0))</f>
        <v>3120</v>
      </c>
      <c r="J129" s="32">
        <f>SUMIFS('Sales+FC'!AV:AV,'Sales+FC'!$H:$H,$C129)</f>
        <v>3950</v>
      </c>
      <c r="K129" s="32">
        <f>SUMIFS('Sales+FC'!AW:AW,'Sales+FC'!$H:$H,$C129)</f>
        <v>3157</v>
      </c>
      <c r="L129" s="32">
        <f>SUMIFS('Sales+FC'!AX:AX,'Sales+FC'!$H:$H,$C129)</f>
        <v>3883</v>
      </c>
      <c r="M129" s="34">
        <f>IFERROR(SUMIFS('Sales+FC'!$D:$D,'Sales+FC'!$H:$H,$C129)/AVERAGE(J129:L129),0)</f>
        <v>2.1764331210191084</v>
      </c>
    </row>
    <row r="130" spans="1:13" x14ac:dyDescent="0.45">
      <c r="A130" s="15" t="str">
        <f>Master!C90</f>
        <v>B</v>
      </c>
      <c r="B130" s="15" t="str">
        <f>INDEX('Sales+FC'!$F:$F,MATCH(C130,'Sales+FC'!H:H,0))</f>
        <v>ABC-13</v>
      </c>
      <c r="C130" s="67" t="str">
        <f>Master!B90</f>
        <v>SKU-388</v>
      </c>
      <c r="D130" s="67" t="str">
        <f>IF(INDEX('Sales+FC'!I:I,MATCH(C130,'Sales+FC'!H:H,0))=0,"",INDEX('Sales+FC'!I:I,MATCH(C130,'Sales+FC'!H:H,0)))</f>
        <v>Description_388</v>
      </c>
      <c r="E130" s="29">
        <f>IFERROR(INDEX('SKU Level Accuracy - Last Month'!I:I,MATCH(C130,'SKU Level Accuracy - Last Month'!C:C,0)),0)</f>
        <v>0.97953336062218588</v>
      </c>
      <c r="F130" s="29">
        <f>IFERROR(INDEX('SKU Level Accuracy - Last Month'!J:J,MATCH(C130,'SKU Level Accuracy - Last Month'!C:C,0)),0)</f>
        <v>0.71060171919770776</v>
      </c>
      <c r="G130" s="68">
        <f>INDEX('Sales+FC'!A:A,MATCH($C130,'Sales+FC'!$H:$H,0))</f>
        <v>39908</v>
      </c>
      <c r="H130" s="68">
        <f>INDEX('Sales+FC'!B:B,MATCH($C130,'Sales+FC'!$H:$H,0))</f>
        <v>2800</v>
      </c>
      <c r="I130" s="68">
        <f>INDEX('Sales+FC'!C:C,MATCH($C130,'Sales+FC'!$H:$H,0))</f>
        <v>2569.6666666666665</v>
      </c>
      <c r="J130" s="32">
        <f>SUMIFS('Sales+FC'!AV:AV,'Sales+FC'!$H:$H,$C130)</f>
        <v>2800</v>
      </c>
      <c r="K130" s="32">
        <f>SUMIFS('Sales+FC'!AW:AW,'Sales+FC'!$H:$H,$C130)</f>
        <v>2800</v>
      </c>
      <c r="L130" s="32">
        <f>SUMIFS('Sales+FC'!AX:AX,'Sales+FC'!$H:$H,$C130)</f>
        <v>2757</v>
      </c>
      <c r="M130" s="34">
        <f>IFERROR(SUMIFS('Sales+FC'!$D:$D,'Sales+FC'!$H:$H,$C130)/AVERAGE(J130:L130),0)</f>
        <v>11.294962307047985</v>
      </c>
    </row>
    <row r="131" spans="1:13" x14ac:dyDescent="0.45">
      <c r="A131" s="15" t="str">
        <f>Master!C91</f>
        <v>B</v>
      </c>
      <c r="B131" s="15" t="str">
        <f>INDEX('Sales+FC'!$F:$F,MATCH(C131,'Sales+FC'!H:H,0))</f>
        <v>ABC-9</v>
      </c>
      <c r="C131" s="67" t="str">
        <f>Master!B91</f>
        <v>SKU-227</v>
      </c>
      <c r="D131" s="67" t="str">
        <f>IF(INDEX('Sales+FC'!I:I,MATCH(C131,'Sales+FC'!H:H,0))=0,"",INDEX('Sales+FC'!I:I,MATCH(C131,'Sales+FC'!H:H,0)))</f>
        <v>Description_227</v>
      </c>
      <c r="E131" s="29">
        <f>IFERROR(INDEX('SKU Level Accuracy - Last Month'!I:I,MATCH(C131,'SKU Level Accuracy - Last Month'!C:C,0)),0)</f>
        <v>0.85844748858447484</v>
      </c>
      <c r="F131" s="29">
        <f>IFERROR(INDEX('SKU Level Accuracy - Last Month'!J:J,MATCH(C131,'SKU Level Accuracy - Last Month'!C:C,0)),0)</f>
        <v>0.49315068493150671</v>
      </c>
      <c r="G131" s="68">
        <f>INDEX('Sales+FC'!A:A,MATCH($C131,'Sales+FC'!$H:$H,0))</f>
        <v>38395</v>
      </c>
      <c r="H131" s="68">
        <f>INDEX('Sales+FC'!B:B,MATCH($C131,'Sales+FC'!$H:$H,0))</f>
        <v>2300</v>
      </c>
      <c r="I131" s="68">
        <f>INDEX('Sales+FC'!C:C,MATCH($C131,'Sales+FC'!$H:$H,0))</f>
        <v>2225.6666666666665</v>
      </c>
      <c r="J131" s="32">
        <f>SUMIFS('Sales+FC'!AV:AV,'Sales+FC'!$H:$H,$C131)</f>
        <v>2300</v>
      </c>
      <c r="K131" s="32">
        <f>SUMIFS('Sales+FC'!AW:AW,'Sales+FC'!$H:$H,$C131)</f>
        <v>1515</v>
      </c>
      <c r="L131" s="32">
        <f>SUMIFS('Sales+FC'!AX:AX,'Sales+FC'!$H:$H,$C131)</f>
        <v>2186</v>
      </c>
      <c r="M131" s="34">
        <f>IFERROR(SUMIFS('Sales+FC'!$D:$D,'Sales+FC'!$H:$H,$C131)/AVERAGE(J131:L131),0)</f>
        <v>1.368271954674221</v>
      </c>
    </row>
    <row r="132" spans="1:13" x14ac:dyDescent="0.45">
      <c r="A132" s="15" t="str">
        <f>Master!C92</f>
        <v>B</v>
      </c>
      <c r="B132" s="15" t="str">
        <f>INDEX('Sales+FC'!$F:$F,MATCH(C132,'Sales+FC'!H:H,0))</f>
        <v>ABC-2</v>
      </c>
      <c r="C132" s="67" t="str">
        <f>Master!B92</f>
        <v>SKU-58</v>
      </c>
      <c r="D132" s="67" t="str">
        <f>IF(INDEX('Sales+FC'!I:I,MATCH(C132,'Sales+FC'!H:H,0))=0,"",INDEX('Sales+FC'!I:I,MATCH(C132,'Sales+FC'!H:H,0)))</f>
        <v>Description_058</v>
      </c>
      <c r="E132" s="29">
        <f>IFERROR(INDEX('SKU Level Accuracy - Last Month'!I:I,MATCH(C132,'SKU Level Accuracy - Last Month'!C:C,0)),0)</f>
        <v>0.44502829426030721</v>
      </c>
      <c r="F132" s="29">
        <f>IFERROR(INDEX('SKU Level Accuracy - Last Month'!J:J,MATCH(C132,'SKU Level Accuracy - Last Month'!C:C,0)),0)</f>
        <v>0.54486661277283766</v>
      </c>
      <c r="G132" s="68">
        <f>INDEX('Sales+FC'!A:A,MATCH($C132,'Sales+FC'!$H:$H,0))</f>
        <v>37852</v>
      </c>
      <c r="H132" s="68">
        <f>INDEX('Sales+FC'!B:B,MATCH($C132,'Sales+FC'!$H:$H,0))</f>
        <v>3200</v>
      </c>
      <c r="I132" s="68">
        <f>INDEX('Sales+FC'!C:C,MATCH($C132,'Sales+FC'!$H:$H,0))</f>
        <v>2602</v>
      </c>
      <c r="J132" s="32">
        <f>SUMIFS('Sales+FC'!AV:AV,'Sales+FC'!$H:$H,$C132)</f>
        <v>3200</v>
      </c>
      <c r="K132" s="32">
        <f>SUMIFS('Sales+FC'!AW:AW,'Sales+FC'!$H:$H,$C132)</f>
        <v>3200</v>
      </c>
      <c r="L132" s="32">
        <f>SUMIFS('Sales+FC'!AX:AX,'Sales+FC'!$H:$H,$C132)</f>
        <v>3086</v>
      </c>
      <c r="M132" s="34">
        <f>IFERROR(SUMIFS('Sales+FC'!$D:$D,'Sales+FC'!$H:$H,$C132)/AVERAGE(J132:L132),0)</f>
        <v>16.514547754585706</v>
      </c>
    </row>
    <row r="133" spans="1:13" x14ac:dyDescent="0.45">
      <c r="A133" s="15" t="str">
        <f>Master!C93</f>
        <v>B</v>
      </c>
      <c r="B133" s="15" t="str">
        <f>INDEX('Sales+FC'!$F:$F,MATCH(C133,'Sales+FC'!H:H,0))</f>
        <v>ABC-9</v>
      </c>
      <c r="C133" s="67" t="str">
        <f>Master!B93</f>
        <v>SKU-263</v>
      </c>
      <c r="D133" s="67" t="str">
        <f>IF(INDEX('Sales+FC'!I:I,MATCH(C133,'Sales+FC'!H:H,0))=0,"",INDEX('Sales+FC'!I:I,MATCH(C133,'Sales+FC'!H:H,0)))</f>
        <v>Description_263</v>
      </c>
      <c r="E133" s="29">
        <f>IFERROR(INDEX('SKU Level Accuracy - Last Month'!I:I,MATCH(C133,'SKU Level Accuracy - Last Month'!C:C,0)),0)</f>
        <v>0.49514755397108334</v>
      </c>
      <c r="F133" s="29">
        <f>IFERROR(INDEX('SKU Level Accuracy - Last Month'!J:J,MATCH(C133,'SKU Level Accuracy - Last Month'!C:C,0)),0)</f>
        <v>0.43572984749455346</v>
      </c>
      <c r="G133" s="68">
        <f>INDEX('Sales+FC'!A:A,MATCH($C133,'Sales+FC'!$H:$H,0))</f>
        <v>33175</v>
      </c>
      <c r="H133" s="68">
        <f>INDEX('Sales+FC'!B:B,MATCH($C133,'Sales+FC'!$H:$H,0))</f>
        <v>1550</v>
      </c>
      <c r="I133" s="68">
        <f>INDEX('Sales+FC'!C:C,MATCH($C133,'Sales+FC'!$H:$H,0))</f>
        <v>2874.3333333333335</v>
      </c>
      <c r="J133" s="32">
        <f>SUMIFS('Sales+FC'!AV:AV,'Sales+FC'!$H:$H,$C133)</f>
        <v>1550</v>
      </c>
      <c r="K133" s="32">
        <f>SUMIFS('Sales+FC'!AW:AW,'Sales+FC'!$H:$H,$C133)</f>
        <v>3000</v>
      </c>
      <c r="L133" s="32">
        <f>SUMIFS('Sales+FC'!AX:AX,'Sales+FC'!$H:$H,$C133)</f>
        <v>1712</v>
      </c>
      <c r="M133" s="34">
        <f>IFERROR(SUMIFS('Sales+FC'!$D:$D,'Sales+FC'!$H:$H,$C133)/AVERAGE(J133:L133),0)</f>
        <v>0.96582561481954643</v>
      </c>
    </row>
    <row r="134" spans="1:13" x14ac:dyDescent="0.45">
      <c r="A134" s="15" t="str">
        <f>Master!C94</f>
        <v>B</v>
      </c>
      <c r="B134" s="15" t="str">
        <f>INDEX('Sales+FC'!$F:$F,MATCH(C134,'Sales+FC'!H:H,0))</f>
        <v>ABC-10</v>
      </c>
      <c r="C134" s="67" t="str">
        <f>Master!B94</f>
        <v>SKU-419</v>
      </c>
      <c r="D134" s="67" t="str">
        <f>IF(INDEX('Sales+FC'!I:I,MATCH(C134,'Sales+FC'!H:H,0))=0,"",INDEX('Sales+FC'!I:I,MATCH(C134,'Sales+FC'!H:H,0)))</f>
        <v>Description_419</v>
      </c>
      <c r="E134" s="29">
        <f>IFERROR(INDEX('SKU Level Accuracy - Last Month'!I:I,MATCH(C134,'SKU Level Accuracy - Last Month'!C:C,0)),0)</f>
        <v>0</v>
      </c>
      <c r="F134" s="29">
        <f>IFERROR(INDEX('SKU Level Accuracy - Last Month'!J:J,MATCH(C134,'SKU Level Accuracy - Last Month'!C:C,0)),0)</f>
        <v>0</v>
      </c>
      <c r="G134" s="68">
        <f>INDEX('Sales+FC'!A:A,MATCH($C134,'Sales+FC'!$H:$H,0))</f>
        <v>32235</v>
      </c>
      <c r="H134" s="68">
        <f>INDEX('Sales+FC'!B:B,MATCH($C134,'Sales+FC'!$H:$H,0))</f>
        <v>3500</v>
      </c>
      <c r="I134" s="68">
        <f>INDEX('Sales+FC'!C:C,MATCH($C134,'Sales+FC'!$H:$H,0))</f>
        <v>3071</v>
      </c>
      <c r="J134" s="32">
        <f>SUMIFS('Sales+FC'!AV:AV,'Sales+FC'!$H:$H,$C134)</f>
        <v>3500</v>
      </c>
      <c r="K134" s="32">
        <f>SUMIFS('Sales+FC'!AW:AW,'Sales+FC'!$H:$H,$C134)</f>
        <v>2800</v>
      </c>
      <c r="L134" s="32">
        <f>SUMIFS('Sales+FC'!AX:AX,'Sales+FC'!$H:$H,$C134)</f>
        <v>2251</v>
      </c>
      <c r="M134" s="34">
        <f>IFERROR(SUMIFS('Sales+FC'!$D:$D,'Sales+FC'!$H:$H,$C134)/AVERAGE(J134:L134),0)</f>
        <v>0.76377031926090511</v>
      </c>
    </row>
    <row r="135" spans="1:13" x14ac:dyDescent="0.45">
      <c r="A135" s="15" t="str">
        <f>Master!C95</f>
        <v>B</v>
      </c>
      <c r="B135" s="15" t="str">
        <f>INDEX('Sales+FC'!$F:$F,MATCH(C135,'Sales+FC'!H:H,0))</f>
        <v>ABC-2</v>
      </c>
      <c r="C135" s="67" t="str">
        <f>Master!B95</f>
        <v>SKU-68</v>
      </c>
      <c r="D135" s="67" t="str">
        <f>IF(INDEX('Sales+FC'!I:I,MATCH(C135,'Sales+FC'!H:H,0))=0,"",INDEX('Sales+FC'!I:I,MATCH(C135,'Sales+FC'!H:H,0)))</f>
        <v>Description_068</v>
      </c>
      <c r="E135" s="29">
        <f>IFERROR(INDEX('SKU Level Accuracy - Last Month'!I:I,MATCH(C135,'SKU Level Accuracy - Last Month'!C:C,0)),0)</f>
        <v>0</v>
      </c>
      <c r="F135" s="29">
        <f>IFERROR(INDEX('SKU Level Accuracy - Last Month'!J:J,MATCH(C135,'SKU Level Accuracy - Last Month'!C:C,0)),0)</f>
        <v>0</v>
      </c>
      <c r="G135" s="68">
        <f>INDEX('Sales+FC'!A:A,MATCH($C135,'Sales+FC'!$H:$H,0))</f>
        <v>31869</v>
      </c>
      <c r="H135" s="68">
        <f>INDEX('Sales+FC'!B:B,MATCH($C135,'Sales+FC'!$H:$H,0))</f>
        <v>3200</v>
      </c>
      <c r="I135" s="68">
        <f>INDEX('Sales+FC'!C:C,MATCH($C135,'Sales+FC'!$H:$H,0))</f>
        <v>1493.6666666666667</v>
      </c>
      <c r="J135" s="32">
        <f>SUMIFS('Sales+FC'!AV:AV,'Sales+FC'!$H:$H,$C135)</f>
        <v>3200</v>
      </c>
      <c r="K135" s="32">
        <f>SUMIFS('Sales+FC'!AW:AW,'Sales+FC'!$H:$H,$C135)</f>
        <v>2000</v>
      </c>
      <c r="L135" s="32">
        <f>SUMIFS('Sales+FC'!AX:AX,'Sales+FC'!$H:$H,$C135)</f>
        <v>2801</v>
      </c>
      <c r="M135" s="34">
        <f>IFERROR(SUMIFS('Sales+FC'!$D:$D,'Sales+FC'!$H:$H,$C135)/AVERAGE(J135:L135),0)</f>
        <v>7.6539182602174725</v>
      </c>
    </row>
    <row r="136" spans="1:13" x14ac:dyDescent="0.45">
      <c r="A136" s="15" t="str">
        <f>Master!C96</f>
        <v>B</v>
      </c>
      <c r="B136" s="15" t="str">
        <f>INDEX('Sales+FC'!$F:$F,MATCH(C136,'Sales+FC'!H:H,0))</f>
        <v>ABC-4</v>
      </c>
      <c r="C136" s="67" t="str">
        <f>Master!B96</f>
        <v>SKU-103</v>
      </c>
      <c r="D136" s="67" t="str">
        <f>IF(INDEX('Sales+FC'!I:I,MATCH(C136,'Sales+FC'!H:H,0))=0,"",INDEX('Sales+FC'!I:I,MATCH(C136,'Sales+FC'!H:H,0)))</f>
        <v>Description_103</v>
      </c>
      <c r="E136" s="29">
        <f>IFERROR(INDEX('SKU Level Accuracy - Last Month'!I:I,MATCH(C136,'SKU Level Accuracy - Last Month'!C:C,0)),0)</f>
        <v>0.99263690750115052</v>
      </c>
      <c r="F136" s="29">
        <f>IFERROR(INDEX('SKU Level Accuracy - Last Month'!J:J,MATCH(C136,'SKU Level Accuracy - Last Month'!C:C,0)),0)</f>
        <v>0.78048780487804881</v>
      </c>
      <c r="G136" s="68">
        <f>INDEX('Sales+FC'!A:A,MATCH($C136,'Sales+FC'!$H:$H,0))</f>
        <v>30054</v>
      </c>
      <c r="H136" s="68">
        <f>INDEX('Sales+FC'!B:B,MATCH($C136,'Sales+FC'!$H:$H,0))</f>
        <v>2650</v>
      </c>
      <c r="I136" s="68">
        <f>INDEX('Sales+FC'!C:C,MATCH($C136,'Sales+FC'!$H:$H,0))</f>
        <v>2594.3333333333335</v>
      </c>
      <c r="J136" s="32">
        <f>SUMIFS('Sales+FC'!AV:AV,'Sales+FC'!$H:$H,$C136)</f>
        <v>2650</v>
      </c>
      <c r="K136" s="32">
        <f>SUMIFS('Sales+FC'!AW:AW,'Sales+FC'!$H:$H,$C136)</f>
        <v>2650</v>
      </c>
      <c r="L136" s="32">
        <f>SUMIFS('Sales+FC'!AX:AX,'Sales+FC'!$H:$H,$C136)</f>
        <v>2583</v>
      </c>
      <c r="M136" s="34">
        <f>IFERROR(SUMIFS('Sales+FC'!$D:$D,'Sales+FC'!$H:$H,$C136)/AVERAGE(J136:L136),0)</f>
        <v>3.2964607382976028</v>
      </c>
    </row>
    <row r="137" spans="1:13" x14ac:dyDescent="0.45">
      <c r="A137" s="15" t="str">
        <f>Master!C97</f>
        <v>B</v>
      </c>
      <c r="B137" s="15" t="str">
        <f>INDEX('Sales+FC'!$F:$F,MATCH(C137,'Sales+FC'!H:H,0))</f>
        <v>ABC-8</v>
      </c>
      <c r="C137" s="67" t="str">
        <f>Master!B97</f>
        <v>SKU-221</v>
      </c>
      <c r="D137" s="67" t="str">
        <f>IF(INDEX('Sales+FC'!I:I,MATCH(C137,'Sales+FC'!H:H,0))=0,"",INDEX('Sales+FC'!I:I,MATCH(C137,'Sales+FC'!H:H,0)))</f>
        <v>Description_221</v>
      </c>
      <c r="E137" s="29">
        <f>IFERROR(INDEX('SKU Level Accuracy - Last Month'!I:I,MATCH(C137,'SKU Level Accuracy - Last Month'!C:C,0)),0)</f>
        <v>0.86169120164327284</v>
      </c>
      <c r="F137" s="29">
        <f>IFERROR(INDEX('SKU Level Accuracy - Last Month'!J:J,MATCH(C137,'SKU Level Accuracy - Last Month'!C:C,0)),0)</f>
        <v>0.92434097911674085</v>
      </c>
      <c r="G137" s="68">
        <f>INDEX('Sales+FC'!A:A,MATCH($C137,'Sales+FC'!$H:$H,0))</f>
        <v>28247</v>
      </c>
      <c r="H137" s="68">
        <f>INDEX('Sales+FC'!B:B,MATCH($C137,'Sales+FC'!$H:$H,0))</f>
        <v>2700</v>
      </c>
      <c r="I137" s="68">
        <f>INDEX('Sales+FC'!C:C,MATCH($C137,'Sales+FC'!$H:$H,0))</f>
        <v>2820</v>
      </c>
      <c r="J137" s="32">
        <f>SUMIFS('Sales+FC'!AV:AV,'Sales+FC'!$H:$H,$C137)</f>
        <v>2700</v>
      </c>
      <c r="K137" s="32">
        <f>SUMIFS('Sales+FC'!AW:AW,'Sales+FC'!$H:$H,$C137)</f>
        <v>2550</v>
      </c>
      <c r="L137" s="32">
        <f>SUMIFS('Sales+FC'!AX:AX,'Sales+FC'!$H:$H,$C137)</f>
        <v>2769</v>
      </c>
      <c r="M137" s="34">
        <f>IFERROR(SUMIFS('Sales+FC'!$D:$D,'Sales+FC'!$H:$H,$C137)/AVERAGE(J137:L137),0)</f>
        <v>6.2682379349046018</v>
      </c>
    </row>
    <row r="138" spans="1:13" x14ac:dyDescent="0.45">
      <c r="A138" s="15" t="str">
        <f>Master!C98</f>
        <v>B</v>
      </c>
      <c r="B138" s="15" t="str">
        <f>INDEX('Sales+FC'!$F:$F,MATCH(C138,'Sales+FC'!H:H,0))</f>
        <v>ABC-2</v>
      </c>
      <c r="C138" s="67" t="str">
        <f>Master!B98</f>
        <v>SKU-29</v>
      </c>
      <c r="D138" s="67" t="str">
        <f>IF(INDEX('Sales+FC'!I:I,MATCH(C138,'Sales+FC'!H:H,0))=0,"",INDEX('Sales+FC'!I:I,MATCH(C138,'Sales+FC'!H:H,0)))</f>
        <v>Description_029</v>
      </c>
      <c r="E138" s="29">
        <f>IFERROR(INDEX('SKU Level Accuracy - Last Month'!I:I,MATCH(C138,'SKU Level Accuracy - Last Month'!C:C,0)),0)</f>
        <v>0</v>
      </c>
      <c r="F138" s="29">
        <f>IFERROR(INDEX('SKU Level Accuracy - Last Month'!J:J,MATCH(C138,'SKU Level Accuracy - Last Month'!C:C,0)),0)</f>
        <v>0</v>
      </c>
      <c r="G138" s="68">
        <f>INDEX('Sales+FC'!A:A,MATCH($C138,'Sales+FC'!$H:$H,0))</f>
        <v>27136</v>
      </c>
      <c r="H138" s="68">
        <f>INDEX('Sales+FC'!B:B,MATCH($C138,'Sales+FC'!$H:$H,0))</f>
        <v>2800</v>
      </c>
      <c r="I138" s="68">
        <f>INDEX('Sales+FC'!C:C,MATCH($C138,'Sales+FC'!$H:$H,0))</f>
        <v>1707.3333333333333</v>
      </c>
      <c r="J138" s="32">
        <f>SUMIFS('Sales+FC'!AV:AV,'Sales+FC'!$H:$H,$C138)</f>
        <v>2800</v>
      </c>
      <c r="K138" s="32">
        <f>SUMIFS('Sales+FC'!AW:AW,'Sales+FC'!$H:$H,$C138)</f>
        <v>2000</v>
      </c>
      <c r="L138" s="32">
        <f>SUMIFS('Sales+FC'!AX:AX,'Sales+FC'!$H:$H,$C138)</f>
        <v>2154</v>
      </c>
      <c r="M138" s="34">
        <f>IFERROR(SUMIFS('Sales+FC'!$D:$D,'Sales+FC'!$H:$H,$C138)/AVERAGE(J138:L138),0)</f>
        <v>4.6328731665228648</v>
      </c>
    </row>
    <row r="139" spans="1:13" x14ac:dyDescent="0.45">
      <c r="A139" s="15" t="str">
        <f>Master!C99</f>
        <v>B</v>
      </c>
      <c r="B139" s="15" t="str">
        <f>INDEX('Sales+FC'!$F:$F,MATCH(C139,'Sales+FC'!H:H,0))</f>
        <v>ABC-9</v>
      </c>
      <c r="C139" s="67" t="str">
        <f>Master!B99</f>
        <v>SKU-232</v>
      </c>
      <c r="D139" s="67" t="str">
        <f>IF(INDEX('Sales+FC'!I:I,MATCH(C139,'Sales+FC'!H:H,0))=0,"",INDEX('Sales+FC'!I:I,MATCH(C139,'Sales+FC'!H:H,0)))</f>
        <v>Description_232</v>
      </c>
      <c r="E139" s="29">
        <f>IFERROR(INDEX('SKU Level Accuracy - Last Month'!I:I,MATCH(C139,'SKU Level Accuracy - Last Month'!C:C,0)),0)</f>
        <v>1</v>
      </c>
      <c r="F139" s="29">
        <f>IFERROR(INDEX('SKU Level Accuracy - Last Month'!J:J,MATCH(C139,'SKU Level Accuracy - Last Month'!C:C,0)),0)</f>
        <v>1</v>
      </c>
      <c r="G139" s="68">
        <f>INDEX('Sales+FC'!A:A,MATCH($C139,'Sales+FC'!$H:$H,0))</f>
        <v>24423</v>
      </c>
      <c r="H139" s="68">
        <f>INDEX('Sales+FC'!B:B,MATCH($C139,'Sales+FC'!$H:$H,0))</f>
        <v>3900</v>
      </c>
      <c r="I139" s="68">
        <f>INDEX('Sales+FC'!C:C,MATCH($C139,'Sales+FC'!$H:$H,0))</f>
        <v>1288.3333333333333</v>
      </c>
      <c r="J139" s="32">
        <f>SUMIFS('Sales+FC'!AV:AV,'Sales+FC'!$H:$H,$C139)</f>
        <v>3900</v>
      </c>
      <c r="K139" s="32">
        <f>SUMIFS('Sales+FC'!AW:AW,'Sales+FC'!$H:$H,$C139)</f>
        <v>3900</v>
      </c>
      <c r="L139" s="32">
        <f>SUMIFS('Sales+FC'!AX:AX,'Sales+FC'!$H:$H,$C139)</f>
        <v>2517</v>
      </c>
      <c r="M139" s="34">
        <f>IFERROR(SUMIFS('Sales+FC'!$D:$D,'Sales+FC'!$H:$H,$C139)/AVERAGE(J139:L139),0)</f>
        <v>1.2579238150625183</v>
      </c>
    </row>
    <row r="140" spans="1:13" x14ac:dyDescent="0.45">
      <c r="A140" s="15" t="str">
        <f>Master!C100</f>
        <v>B</v>
      </c>
      <c r="B140" s="15" t="str">
        <f>INDEX('Sales+FC'!$F:$F,MATCH(C140,'Sales+FC'!H:H,0))</f>
        <v>ABC-7</v>
      </c>
      <c r="C140" s="67" t="str">
        <f>Master!B100</f>
        <v>SKU-167</v>
      </c>
      <c r="D140" s="67" t="str">
        <f>IF(INDEX('Sales+FC'!I:I,MATCH(C140,'Sales+FC'!H:H,0))=0,"",INDEX('Sales+FC'!I:I,MATCH(C140,'Sales+FC'!H:H,0)))</f>
        <v>Description_167</v>
      </c>
      <c r="E140" s="29">
        <f>IFERROR(INDEX('SKU Level Accuracy - Last Month'!I:I,MATCH(C140,'SKU Level Accuracy - Last Month'!C:C,0)),0)</f>
        <v>0</v>
      </c>
      <c r="F140" s="29">
        <f>IFERROR(INDEX('SKU Level Accuracy - Last Month'!J:J,MATCH(C140,'SKU Level Accuracy - Last Month'!C:C,0)),0)</f>
        <v>0</v>
      </c>
      <c r="G140" s="68">
        <f>INDEX('Sales+FC'!A:A,MATCH($C140,'Sales+FC'!$H:$H,0))</f>
        <v>20133</v>
      </c>
      <c r="H140" s="68">
        <f>INDEX('Sales+FC'!B:B,MATCH($C140,'Sales+FC'!$H:$H,0))</f>
        <v>2600</v>
      </c>
      <c r="I140" s="68">
        <f>INDEX('Sales+FC'!C:C,MATCH($C140,'Sales+FC'!$H:$H,0))</f>
        <v>1949.6666666666667</v>
      </c>
      <c r="J140" s="32">
        <f>SUMIFS('Sales+FC'!AV:AV,'Sales+FC'!$H:$H,$C140)</f>
        <v>2600</v>
      </c>
      <c r="K140" s="32">
        <f>SUMIFS('Sales+FC'!AW:AW,'Sales+FC'!$H:$H,$C140)</f>
        <v>2600</v>
      </c>
      <c r="L140" s="32">
        <f>SUMIFS('Sales+FC'!AX:AX,'Sales+FC'!$H:$H,$C140)</f>
        <v>2135</v>
      </c>
      <c r="M140" s="34">
        <f>IFERROR(SUMIFS('Sales+FC'!$D:$D,'Sales+FC'!$H:$H,$C140)/AVERAGE(J140:L140),0)</f>
        <v>2.7206543967280163</v>
      </c>
    </row>
    <row r="141" spans="1:13" x14ac:dyDescent="0.45">
      <c r="A141" s="15" t="str">
        <f>Master!C101</f>
        <v>B</v>
      </c>
      <c r="B141" s="15" t="str">
        <f>INDEX('Sales+FC'!$F:$F,MATCH(C141,'Sales+FC'!H:H,0))</f>
        <v>ABC-11</v>
      </c>
      <c r="C141" s="67" t="str">
        <f>Master!B101</f>
        <v>SKU-306</v>
      </c>
      <c r="D141" s="67" t="str">
        <f>IF(INDEX('Sales+FC'!I:I,MATCH(C141,'Sales+FC'!H:H,0))=0,"",INDEX('Sales+FC'!I:I,MATCH(C141,'Sales+FC'!H:H,0)))</f>
        <v>Description_306</v>
      </c>
      <c r="E141" s="29">
        <f>IFERROR(INDEX('SKU Level Accuracy - Last Month'!I:I,MATCH(C141,'SKU Level Accuracy - Last Month'!C:C,0)),0)</f>
        <v>0.31620553359683801</v>
      </c>
      <c r="F141" s="29">
        <f>IFERROR(INDEX('SKU Level Accuracy - Last Month'!J:J,MATCH(C141,'SKU Level Accuracy - Last Month'!C:C,0)),0)</f>
        <v>0</v>
      </c>
      <c r="G141" s="68">
        <f>INDEX('Sales+FC'!A:A,MATCH($C141,'Sales+FC'!$H:$H,0))</f>
        <v>20018</v>
      </c>
      <c r="H141" s="68">
        <f>INDEX('Sales+FC'!B:B,MATCH($C141,'Sales+FC'!$H:$H,0))</f>
        <v>80</v>
      </c>
      <c r="I141" s="68">
        <f>INDEX('Sales+FC'!C:C,MATCH($C141,'Sales+FC'!$H:$H,0))</f>
        <v>1219.6666666666667</v>
      </c>
      <c r="J141" s="32">
        <f>SUMIFS('Sales+FC'!AV:AV,'Sales+FC'!$H:$H,$C141)</f>
        <v>80</v>
      </c>
      <c r="K141" s="32">
        <f>SUMIFS('Sales+FC'!AW:AW,'Sales+FC'!$H:$H,$C141)</f>
        <v>230</v>
      </c>
      <c r="L141" s="32">
        <f>SUMIFS('Sales+FC'!AX:AX,'Sales+FC'!$H:$H,$C141)</f>
        <v>59</v>
      </c>
      <c r="M141" s="34">
        <f>IFERROR(SUMIFS('Sales+FC'!$D:$D,'Sales+FC'!$H:$H,$C141)/AVERAGE(J141:L141),0)</f>
        <v>144.79674796747966</v>
      </c>
    </row>
    <row r="142" spans="1:13" x14ac:dyDescent="0.45">
      <c r="A142" s="15" t="str">
        <f>Master!C102</f>
        <v>B</v>
      </c>
      <c r="B142" s="15" t="str">
        <f>INDEX('Sales+FC'!$F:$F,MATCH(C142,'Sales+FC'!H:H,0))</f>
        <v>ABC-11</v>
      </c>
      <c r="C142" s="67" t="str">
        <f>Master!B102</f>
        <v>SKU-315</v>
      </c>
      <c r="D142" s="67" t="str">
        <f>IF(INDEX('Sales+FC'!I:I,MATCH(C142,'Sales+FC'!H:H,0))=0,"",INDEX('Sales+FC'!I:I,MATCH(C142,'Sales+FC'!H:H,0)))</f>
        <v>Description_315</v>
      </c>
      <c r="E142" s="29">
        <f>IFERROR(INDEX('SKU Level Accuracy - Last Month'!I:I,MATCH(C142,'SKU Level Accuracy - Last Month'!C:C,0)),0)</f>
        <v>0.98937246963562753</v>
      </c>
      <c r="F142" s="29">
        <f>IFERROR(INDEX('SKU Level Accuracy - Last Month'!J:J,MATCH(C142,'SKU Level Accuracy - Last Month'!C:C,0)),0)</f>
        <v>0.88663967611336036</v>
      </c>
      <c r="G142" s="68">
        <f>INDEX('Sales+FC'!A:A,MATCH($C142,'Sales+FC'!$H:$H,0))</f>
        <v>19573</v>
      </c>
      <c r="H142" s="68">
        <f>INDEX('Sales+FC'!B:B,MATCH($C142,'Sales+FC'!$H:$H,0))</f>
        <v>2000</v>
      </c>
      <c r="I142" s="68">
        <f>INDEX('Sales+FC'!C:C,MATCH($C142,'Sales+FC'!$H:$H,0))</f>
        <v>1880.6666666666667</v>
      </c>
      <c r="J142" s="32">
        <f>SUMIFS('Sales+FC'!AV:AV,'Sales+FC'!$H:$H,$C142)</f>
        <v>2000</v>
      </c>
      <c r="K142" s="32">
        <f>SUMIFS('Sales+FC'!AW:AW,'Sales+FC'!$H:$H,$C142)</f>
        <v>2000</v>
      </c>
      <c r="L142" s="32">
        <f>SUMIFS('Sales+FC'!AX:AX,'Sales+FC'!$H:$H,$C142)</f>
        <v>1796</v>
      </c>
      <c r="M142" s="34">
        <f>IFERROR(SUMIFS('Sales+FC'!$D:$D,'Sales+FC'!$H:$H,$C142)/AVERAGE(J142:L142),0)</f>
        <v>2.7329192546583849</v>
      </c>
    </row>
    <row r="143" spans="1:13" x14ac:dyDescent="0.45">
      <c r="A143" s="15" t="str">
        <f>Master!C103</f>
        <v>B</v>
      </c>
      <c r="B143" s="15" t="str">
        <f>INDEX('Sales+FC'!$F:$F,MATCH(C143,'Sales+FC'!H:H,0))</f>
        <v>ABC-11</v>
      </c>
      <c r="C143" s="67" t="str">
        <f>Master!B103</f>
        <v>SKU-353</v>
      </c>
      <c r="D143" s="67" t="str">
        <f>IF(INDEX('Sales+FC'!I:I,MATCH(C143,'Sales+FC'!H:H,0))=0,"",INDEX('Sales+FC'!I:I,MATCH(C143,'Sales+FC'!H:H,0)))</f>
        <v>Description_353</v>
      </c>
      <c r="E143" s="29">
        <f>IFERROR(INDEX('SKU Level Accuracy - Last Month'!I:I,MATCH(C143,'SKU Level Accuracy - Last Month'!C:C,0)),0)</f>
        <v>0.78485885372112907</v>
      </c>
      <c r="F143" s="29">
        <f>IFERROR(INDEX('SKU Level Accuracy - Last Month'!J:J,MATCH(C143,'SKU Level Accuracy - Last Month'!C:C,0)),0)</f>
        <v>0.97348160821214713</v>
      </c>
      <c r="G143" s="68">
        <f>INDEX('Sales+FC'!A:A,MATCH($C143,'Sales+FC'!$H:$H,0))</f>
        <v>19498</v>
      </c>
      <c r="H143" s="68">
        <f>INDEX('Sales+FC'!B:B,MATCH($C143,'Sales+FC'!$H:$H,0))</f>
        <v>2400</v>
      </c>
      <c r="I143" s="68">
        <f>INDEX('Sales+FC'!C:C,MATCH($C143,'Sales+FC'!$H:$H,0))</f>
        <v>2488.3333333333335</v>
      </c>
      <c r="J143" s="32">
        <f>SUMIFS('Sales+FC'!AV:AV,'Sales+FC'!$H:$H,$C143)</f>
        <v>2400</v>
      </c>
      <c r="K143" s="32">
        <f>SUMIFS('Sales+FC'!AW:AW,'Sales+FC'!$H:$H,$C143)</f>
        <v>2500</v>
      </c>
      <c r="L143" s="32">
        <f>SUMIFS('Sales+FC'!AX:AX,'Sales+FC'!$H:$H,$C143)</f>
        <v>2158</v>
      </c>
      <c r="M143" s="34">
        <f>IFERROR(SUMIFS('Sales+FC'!$D:$D,'Sales+FC'!$H:$H,$C143)/AVERAGE(J143:L143),0)</f>
        <v>0.26608104278832534</v>
      </c>
    </row>
    <row r="144" spans="1:13" x14ac:dyDescent="0.45">
      <c r="A144" s="15" t="str">
        <f>Master!C104</f>
        <v>B</v>
      </c>
      <c r="B144" s="15" t="str">
        <f>INDEX('Sales+FC'!$F:$F,MATCH(C144,'Sales+FC'!H:H,0))</f>
        <v>ABC-2</v>
      </c>
      <c r="C144" s="67" t="str">
        <f>Master!B104</f>
        <v>SKU-26</v>
      </c>
      <c r="D144" s="67" t="str">
        <f>IF(INDEX('Sales+FC'!I:I,MATCH(C144,'Sales+FC'!H:H,0))=0,"",INDEX('Sales+FC'!I:I,MATCH(C144,'Sales+FC'!H:H,0)))</f>
        <v>Description_026</v>
      </c>
      <c r="E144" s="29">
        <f>IFERROR(INDEX('SKU Level Accuracy - Last Month'!I:I,MATCH(C144,'SKU Level Accuracy - Last Month'!C:C,0)),0)</f>
        <v>0.17269439421338151</v>
      </c>
      <c r="F144" s="29">
        <f>IFERROR(INDEX('SKU Level Accuracy - Last Month'!J:J,MATCH(C144,'SKU Level Accuracy - Last Month'!C:C,0)),0)</f>
        <v>0.86980108499095843</v>
      </c>
      <c r="G144" s="68">
        <f>INDEX('Sales+FC'!A:A,MATCH($C144,'Sales+FC'!$H:$H,0))</f>
        <v>18822</v>
      </c>
      <c r="H144" s="68">
        <f>INDEX('Sales+FC'!B:B,MATCH($C144,'Sales+FC'!$H:$H,0))</f>
        <v>1250</v>
      </c>
      <c r="I144" s="68">
        <f>INDEX('Sales+FC'!C:C,MATCH($C144,'Sales+FC'!$H:$H,0))</f>
        <v>1210</v>
      </c>
      <c r="J144" s="32">
        <f>SUMIFS('Sales+FC'!AV:AV,'Sales+FC'!$H:$H,$C144)</f>
        <v>1250</v>
      </c>
      <c r="K144" s="32">
        <f>SUMIFS('Sales+FC'!AW:AW,'Sales+FC'!$H:$H,$C144)</f>
        <v>1250</v>
      </c>
      <c r="L144" s="32">
        <f>SUMIFS('Sales+FC'!AX:AX,'Sales+FC'!$H:$H,$C144)</f>
        <v>992</v>
      </c>
      <c r="M144" s="34">
        <f>IFERROR(SUMIFS('Sales+FC'!$D:$D,'Sales+FC'!$H:$H,$C144)/AVERAGE(J144:L144),0)</f>
        <v>16.31872852233677</v>
      </c>
    </row>
    <row r="145" spans="1:13" x14ac:dyDescent="0.45">
      <c r="A145" s="15" t="str">
        <f>Master!C105</f>
        <v>B</v>
      </c>
      <c r="B145" s="15" t="str">
        <f>INDEX('Sales+FC'!$F:$F,MATCH(C145,'Sales+FC'!H:H,0))</f>
        <v>ABC-8</v>
      </c>
      <c r="C145" s="67" t="str">
        <f>Master!B105</f>
        <v>SKU-217</v>
      </c>
      <c r="D145" s="67" t="str">
        <f>IF(INDEX('Sales+FC'!I:I,MATCH(C145,'Sales+FC'!H:H,0))=0,"",INDEX('Sales+FC'!I:I,MATCH(C145,'Sales+FC'!H:H,0)))</f>
        <v>Description_217</v>
      </c>
      <c r="E145" s="29">
        <f>IFERROR(INDEX('SKU Level Accuracy - Last Month'!I:I,MATCH(C145,'SKU Level Accuracy - Last Month'!C:C,0)),0)</f>
        <v>0.75444839857651247</v>
      </c>
      <c r="F145" s="29">
        <f>IFERROR(INDEX('SKU Level Accuracy - Last Month'!J:J,MATCH(C145,'SKU Level Accuracy - Last Month'!C:C,0)),0)</f>
        <v>0.93416370106761559</v>
      </c>
      <c r="G145" s="68">
        <f>INDEX('Sales+FC'!A:A,MATCH($C145,'Sales+FC'!$H:$H,0))</f>
        <v>17920</v>
      </c>
      <c r="H145" s="68">
        <f>INDEX('Sales+FC'!B:B,MATCH($C145,'Sales+FC'!$H:$H,0))</f>
        <v>2100</v>
      </c>
      <c r="I145" s="68">
        <f>INDEX('Sales+FC'!C:C,MATCH($C145,'Sales+FC'!$H:$H,0))</f>
        <v>2140</v>
      </c>
      <c r="J145" s="32">
        <f>SUMIFS('Sales+FC'!AV:AV,'Sales+FC'!$H:$H,$C145)</f>
        <v>2100</v>
      </c>
      <c r="K145" s="32">
        <f>SUMIFS('Sales+FC'!AW:AW,'Sales+FC'!$H:$H,$C145)</f>
        <v>2000</v>
      </c>
      <c r="L145" s="32">
        <f>SUMIFS('Sales+FC'!AX:AX,'Sales+FC'!$H:$H,$C145)</f>
        <v>2121</v>
      </c>
      <c r="M145" s="34">
        <f>IFERROR(SUMIFS('Sales+FC'!$D:$D,'Sales+FC'!$H:$H,$C145)/AVERAGE(J145:L145),0)</f>
        <v>5.3610352033435147</v>
      </c>
    </row>
    <row r="146" spans="1:13" x14ac:dyDescent="0.45">
      <c r="A146" s="15" t="str">
        <f>Master!C106</f>
        <v>B</v>
      </c>
      <c r="B146" s="15" t="str">
        <f>INDEX('Sales+FC'!$F:$F,MATCH(C146,'Sales+FC'!H:H,0))</f>
        <v>ABC-7</v>
      </c>
      <c r="C146" s="67" t="str">
        <f>Master!B106</f>
        <v>SKU-159</v>
      </c>
      <c r="D146" s="67" t="str">
        <f>IF(INDEX('Sales+FC'!I:I,MATCH(C146,'Sales+FC'!H:H,0))=0,"",INDEX('Sales+FC'!I:I,MATCH(C146,'Sales+FC'!H:H,0)))</f>
        <v>Description_159</v>
      </c>
      <c r="E146" s="29">
        <f>IFERROR(INDEX('SKU Level Accuracy - Last Month'!I:I,MATCH(C146,'SKU Level Accuracy - Last Month'!C:C,0)),0)</f>
        <v>0.56435643564356441</v>
      </c>
      <c r="F146" s="29">
        <f>IFERROR(INDEX('SKU Level Accuracy - Last Month'!J:J,MATCH(C146,'SKU Level Accuracy - Last Month'!C:C,0)),0)</f>
        <v>0.80127298444130124</v>
      </c>
      <c r="G146" s="68">
        <f>INDEX('Sales+FC'!A:A,MATCH($C146,'Sales+FC'!$H:$H,0))</f>
        <v>16641</v>
      </c>
      <c r="H146" s="68">
        <f>INDEX('Sales+FC'!B:B,MATCH($C146,'Sales+FC'!$H:$H,0))</f>
        <v>1200</v>
      </c>
      <c r="I146" s="68">
        <f>INDEX('Sales+FC'!C:C,MATCH($C146,'Sales+FC'!$H:$H,0))</f>
        <v>1485.3333333333333</v>
      </c>
      <c r="J146" s="32">
        <f>SUMIFS('Sales+FC'!AV:AV,'Sales+FC'!$H:$H,$C146)</f>
        <v>1200</v>
      </c>
      <c r="K146" s="32">
        <f>SUMIFS('Sales+FC'!AW:AW,'Sales+FC'!$H:$H,$C146)</f>
        <v>1200</v>
      </c>
      <c r="L146" s="32">
        <f>SUMIFS('Sales+FC'!AX:AX,'Sales+FC'!$H:$H,$C146)</f>
        <v>993</v>
      </c>
      <c r="M146" s="34">
        <f>IFERROR(SUMIFS('Sales+FC'!$D:$D,'Sales+FC'!$H:$H,$C146)/AVERAGE(J146:L146),0)</f>
        <v>4.4730327144120245</v>
      </c>
    </row>
    <row r="147" spans="1:13" x14ac:dyDescent="0.45">
      <c r="A147" s="15" t="str">
        <f>Master!C107</f>
        <v>B</v>
      </c>
      <c r="B147" s="15" t="str">
        <f>INDEX('Sales+FC'!$F:$F,MATCH(C147,'Sales+FC'!H:H,0))</f>
        <v>ABC-9</v>
      </c>
      <c r="C147" s="67" t="str">
        <f>Master!B107</f>
        <v>SKU-236</v>
      </c>
      <c r="D147" s="67" t="str">
        <f>IF(INDEX('Sales+FC'!I:I,MATCH(C147,'Sales+FC'!H:H,0))=0,"",INDEX('Sales+FC'!I:I,MATCH(C147,'Sales+FC'!H:H,0)))</f>
        <v>Description_236</v>
      </c>
      <c r="E147" s="29">
        <f>IFERROR(INDEX('SKU Level Accuracy - Last Month'!I:I,MATCH(C147,'SKU Level Accuracy - Last Month'!C:C,0)),0)</f>
        <v>0.69740887132191465</v>
      </c>
      <c r="F147" s="29">
        <f>IFERROR(INDEX('SKU Level Accuracy - Last Month'!J:J,MATCH(C147,'SKU Level Accuracy - Last Month'!C:C,0)),0)</f>
        <v>0.58585858585858586</v>
      </c>
      <c r="G147" s="68">
        <f>INDEX('Sales+FC'!A:A,MATCH($C147,'Sales+FC'!$H:$H,0))</f>
        <v>16617</v>
      </c>
      <c r="H147" s="68">
        <f>INDEX('Sales+FC'!B:B,MATCH($C147,'Sales+FC'!$H:$H,0))</f>
        <v>1420</v>
      </c>
      <c r="I147" s="68">
        <f>INDEX('Sales+FC'!C:C,MATCH($C147,'Sales+FC'!$H:$H,0))</f>
        <v>2536.6666666666665</v>
      </c>
      <c r="J147" s="32">
        <f>SUMIFS('Sales+FC'!AV:AV,'Sales+FC'!$H:$H,$C147)</f>
        <v>1420</v>
      </c>
      <c r="K147" s="32">
        <f>SUMIFS('Sales+FC'!AW:AW,'Sales+FC'!$H:$H,$C147)</f>
        <v>1420</v>
      </c>
      <c r="L147" s="32">
        <f>SUMIFS('Sales+FC'!AX:AX,'Sales+FC'!$H:$H,$C147)</f>
        <v>1278</v>
      </c>
      <c r="M147" s="34">
        <f>IFERROR(SUMIFS('Sales+FC'!$D:$D,'Sales+FC'!$H:$H,$C147)/AVERAGE(J147:L147),0)</f>
        <v>7.5007285089849436</v>
      </c>
    </row>
    <row r="148" spans="1:13" x14ac:dyDescent="0.45">
      <c r="A148" s="15" t="str">
        <f>Master!C108</f>
        <v>B</v>
      </c>
      <c r="B148" s="15" t="str">
        <f>INDEX('Sales+FC'!$F:$F,MATCH(C148,'Sales+FC'!H:H,0))</f>
        <v>ABC-7</v>
      </c>
      <c r="C148" s="67" t="str">
        <f>Master!B108</f>
        <v>SKU-170</v>
      </c>
      <c r="D148" s="67" t="str">
        <f>IF(INDEX('Sales+FC'!I:I,MATCH(C148,'Sales+FC'!H:H,0))=0,"",INDEX('Sales+FC'!I:I,MATCH(C148,'Sales+FC'!H:H,0)))</f>
        <v>Description_170</v>
      </c>
      <c r="E148" s="29">
        <f>IFERROR(INDEX('SKU Level Accuracy - Last Month'!I:I,MATCH(C148,'SKU Level Accuracy - Last Month'!C:C,0)),0)</f>
        <v>0.79759519038076143</v>
      </c>
      <c r="F148" s="29">
        <f>IFERROR(INDEX('SKU Level Accuracy - Last Month'!J:J,MATCH(C148,'SKU Level Accuracy - Last Month'!C:C,0)),0)</f>
        <v>0.99799599198396793</v>
      </c>
      <c r="G148" s="68">
        <f>INDEX('Sales+FC'!A:A,MATCH($C148,'Sales+FC'!$H:$H,0))</f>
        <v>15953</v>
      </c>
      <c r="H148" s="68">
        <f>INDEX('Sales+FC'!B:B,MATCH($C148,'Sales+FC'!$H:$H,0))</f>
        <v>2200</v>
      </c>
      <c r="I148" s="68">
        <f>INDEX('Sales+FC'!C:C,MATCH($C148,'Sales+FC'!$H:$H,0))</f>
        <v>1803.6666666666667</v>
      </c>
      <c r="J148" s="32">
        <f>SUMIFS('Sales+FC'!AV:AV,'Sales+FC'!$H:$H,$C148)</f>
        <v>2200</v>
      </c>
      <c r="K148" s="32">
        <f>SUMIFS('Sales+FC'!AW:AW,'Sales+FC'!$H:$H,$C148)</f>
        <v>2200</v>
      </c>
      <c r="L148" s="32">
        <f>SUMIFS('Sales+FC'!AX:AX,'Sales+FC'!$H:$H,$C148)</f>
        <v>1660</v>
      </c>
      <c r="M148" s="34">
        <f>IFERROR(SUMIFS('Sales+FC'!$D:$D,'Sales+FC'!$H:$H,$C148)/AVERAGE(J148:L148),0)</f>
        <v>1.8430693069306932</v>
      </c>
    </row>
    <row r="149" spans="1:13" x14ac:dyDescent="0.45">
      <c r="A149" s="15" t="str">
        <f>Master!C109</f>
        <v>B</v>
      </c>
      <c r="B149" s="15" t="str">
        <f>INDEX('Sales+FC'!$F:$F,MATCH(C149,'Sales+FC'!H:H,0))</f>
        <v>ABC-9</v>
      </c>
      <c r="C149" s="67" t="str">
        <f>Master!B109</f>
        <v>SKU-229</v>
      </c>
      <c r="D149" s="67" t="str">
        <f>IF(INDEX('Sales+FC'!I:I,MATCH(C149,'Sales+FC'!H:H,0))=0,"",INDEX('Sales+FC'!I:I,MATCH(C149,'Sales+FC'!H:H,0)))</f>
        <v>Description_229</v>
      </c>
      <c r="E149" s="29">
        <f>IFERROR(INDEX('SKU Level Accuracy - Last Month'!I:I,MATCH(C149,'SKU Level Accuracy - Last Month'!C:C,0)),0)</f>
        <v>0.17402597402597386</v>
      </c>
      <c r="F149" s="29">
        <f>IFERROR(INDEX('SKU Level Accuracy - Last Month'!J:J,MATCH(C149,'SKU Level Accuracy - Last Month'!C:C,0)),0)</f>
        <v>0.45454545454545459</v>
      </c>
      <c r="G149" s="68">
        <f>INDEX('Sales+FC'!A:A,MATCH($C149,'Sales+FC'!$H:$H,0))</f>
        <v>15437</v>
      </c>
      <c r="H149" s="68">
        <f>INDEX('Sales+FC'!B:B,MATCH($C149,'Sales+FC'!$H:$H,0))</f>
        <v>600</v>
      </c>
      <c r="I149" s="68">
        <f>INDEX('Sales+FC'!C:C,MATCH($C149,'Sales+FC'!$H:$H,0))</f>
        <v>1150.6666666666667</v>
      </c>
      <c r="J149" s="32">
        <f>SUMIFS('Sales+FC'!AV:AV,'Sales+FC'!$H:$H,$C149)</f>
        <v>600</v>
      </c>
      <c r="K149" s="32">
        <f>SUMIFS('Sales+FC'!AW:AW,'Sales+FC'!$H:$H,$C149)</f>
        <v>390</v>
      </c>
      <c r="L149" s="32">
        <f>SUMIFS('Sales+FC'!AX:AX,'Sales+FC'!$H:$H,$C149)</f>
        <v>536</v>
      </c>
      <c r="M149" s="34">
        <f>IFERROR(SUMIFS('Sales+FC'!$D:$D,'Sales+FC'!$H:$H,$C149)/AVERAGE(J149:L149),0)</f>
        <v>3.3145478374836173</v>
      </c>
    </row>
    <row r="150" spans="1:13" x14ac:dyDescent="0.45">
      <c r="A150" s="15" t="str">
        <f>Master!C110</f>
        <v>B</v>
      </c>
      <c r="B150" s="15" t="str">
        <f>INDEX('Sales+FC'!$F:$F,MATCH(C150,'Sales+FC'!H:H,0))</f>
        <v>ABC-11</v>
      </c>
      <c r="C150" s="67" t="str">
        <f>Master!B110</f>
        <v>SKU-318</v>
      </c>
      <c r="D150" s="67" t="str">
        <f>IF(INDEX('Sales+FC'!I:I,MATCH(C150,'Sales+FC'!H:H,0))=0,"",INDEX('Sales+FC'!I:I,MATCH(C150,'Sales+FC'!H:H,0)))</f>
        <v>Description_318</v>
      </c>
      <c r="E150" s="29">
        <f>IFERROR(INDEX('SKU Level Accuracy - Last Month'!I:I,MATCH(C150,'SKU Level Accuracy - Last Month'!C:C,0)),0)</f>
        <v>0.68735271013354282</v>
      </c>
      <c r="F150" s="29">
        <f>IFERROR(INDEX('SKU Level Accuracy - Last Month'!J:J,MATCH(C150,'SKU Level Accuracy - Last Month'!C:C,0)),0)</f>
        <v>0.70384917517674772</v>
      </c>
      <c r="G150" s="68">
        <f>INDEX('Sales+FC'!A:A,MATCH($C150,'Sales+FC'!$H:$H,0))</f>
        <v>15029</v>
      </c>
      <c r="H150" s="68">
        <f>INDEX('Sales+FC'!B:B,MATCH($C150,'Sales+FC'!$H:$H,0))</f>
        <v>1650</v>
      </c>
      <c r="I150" s="68">
        <f>INDEX('Sales+FC'!C:C,MATCH($C150,'Sales+FC'!$H:$H,0))</f>
        <v>1209.6666666666667</v>
      </c>
      <c r="J150" s="32">
        <f>SUMIFS('Sales+FC'!AV:AV,'Sales+FC'!$H:$H,$C150)</f>
        <v>1650</v>
      </c>
      <c r="K150" s="32">
        <f>SUMIFS('Sales+FC'!AW:AW,'Sales+FC'!$H:$H,$C150)</f>
        <v>1650</v>
      </c>
      <c r="L150" s="32">
        <f>SUMIFS('Sales+FC'!AX:AX,'Sales+FC'!$H:$H,$C150)</f>
        <v>1563</v>
      </c>
      <c r="M150" s="34">
        <f>IFERROR(SUMIFS('Sales+FC'!$D:$D,'Sales+FC'!$H:$H,$C150)/AVERAGE(J150:L150),0)</f>
        <v>3.8945095619987664</v>
      </c>
    </row>
    <row r="151" spans="1:13" x14ac:dyDescent="0.45">
      <c r="A151" s="15" t="str">
        <f>Master!C111</f>
        <v>B</v>
      </c>
      <c r="B151" s="15" t="str">
        <f>INDEX('Sales+FC'!$F:$F,MATCH(C151,'Sales+FC'!H:H,0))</f>
        <v>ABC-11</v>
      </c>
      <c r="C151" s="67" t="str">
        <f>Master!B111</f>
        <v>SKU-300</v>
      </c>
      <c r="D151" s="67" t="str">
        <f>IF(INDEX('Sales+FC'!I:I,MATCH(C151,'Sales+FC'!H:H,0))=0,"",INDEX('Sales+FC'!I:I,MATCH(C151,'Sales+FC'!H:H,0)))</f>
        <v>Description_300</v>
      </c>
      <c r="E151" s="29">
        <f>IFERROR(INDEX('SKU Level Accuracy - Last Month'!I:I,MATCH(C151,'SKU Level Accuracy - Last Month'!C:C,0)),0)</f>
        <v>0.41666666666666663</v>
      </c>
      <c r="F151" s="29">
        <f>IFERROR(INDEX('SKU Level Accuracy - Last Month'!J:J,MATCH(C151,'SKU Level Accuracy - Last Month'!C:C,0)),0)</f>
        <v>0</v>
      </c>
      <c r="G151" s="68">
        <f>INDEX('Sales+FC'!A:A,MATCH($C151,'Sales+FC'!$H:$H,0))</f>
        <v>13316</v>
      </c>
      <c r="H151" s="68">
        <f>INDEX('Sales+FC'!B:B,MATCH($C151,'Sales+FC'!$H:$H,0))</f>
        <v>150</v>
      </c>
      <c r="I151" s="68">
        <f>INDEX('Sales+FC'!C:C,MATCH($C151,'Sales+FC'!$H:$H,0))</f>
        <v>780</v>
      </c>
      <c r="J151" s="32">
        <f>SUMIFS('Sales+FC'!AV:AV,'Sales+FC'!$H:$H,$C151)</f>
        <v>150</v>
      </c>
      <c r="K151" s="32">
        <f>SUMIFS('Sales+FC'!AW:AW,'Sales+FC'!$H:$H,$C151)</f>
        <v>150</v>
      </c>
      <c r="L151" s="32">
        <f>SUMIFS('Sales+FC'!AX:AX,'Sales+FC'!$H:$H,$C151)</f>
        <v>165</v>
      </c>
      <c r="M151" s="34">
        <f>IFERROR(SUMIFS('Sales+FC'!$D:$D,'Sales+FC'!$H:$H,$C151)/AVERAGE(J151:L151),0)</f>
        <v>12.883870967741936</v>
      </c>
    </row>
    <row r="152" spans="1:13" x14ac:dyDescent="0.45">
      <c r="A152" s="15" t="str">
        <f>Master!C112</f>
        <v>B</v>
      </c>
      <c r="B152" s="15" t="str">
        <f>INDEX('Sales+FC'!$F:$F,MATCH(C152,'Sales+FC'!H:H,0))</f>
        <v>ABC-7</v>
      </c>
      <c r="C152" s="67" t="str">
        <f>Master!B112</f>
        <v>SKU-191</v>
      </c>
      <c r="D152" s="67" t="str">
        <f>IF(INDEX('Sales+FC'!I:I,MATCH(C152,'Sales+FC'!H:H,0))=0,"",INDEX('Sales+FC'!I:I,MATCH(C152,'Sales+FC'!H:H,0)))</f>
        <v>Description_191</v>
      </c>
      <c r="E152" s="29">
        <f>IFERROR(INDEX('SKU Level Accuracy - Last Month'!I:I,MATCH(C152,'SKU Level Accuracy - Last Month'!C:C,0)),0)</f>
        <v>0.83396226415094343</v>
      </c>
      <c r="F152" s="29">
        <f>IFERROR(INDEX('SKU Level Accuracy - Last Month'!J:J,MATCH(C152,'SKU Level Accuracy - Last Month'!C:C,0)),0)</f>
        <v>0.679245283018868</v>
      </c>
      <c r="G152" s="68">
        <f>INDEX('Sales+FC'!A:A,MATCH($C152,'Sales+FC'!$H:$H,0))</f>
        <v>12899</v>
      </c>
      <c r="H152" s="68">
        <f>INDEX('Sales+FC'!B:B,MATCH($C152,'Sales+FC'!$H:$H,0))</f>
        <v>1400</v>
      </c>
      <c r="I152" s="68">
        <f>INDEX('Sales+FC'!C:C,MATCH($C152,'Sales+FC'!$H:$H,0))</f>
        <v>919</v>
      </c>
      <c r="J152" s="32">
        <f>SUMIFS('Sales+FC'!AV:AV,'Sales+FC'!$H:$H,$C152)</f>
        <v>1400</v>
      </c>
      <c r="K152" s="32">
        <f>SUMIFS('Sales+FC'!AW:AW,'Sales+FC'!$H:$H,$C152)</f>
        <v>1050</v>
      </c>
      <c r="L152" s="32">
        <f>SUMIFS('Sales+FC'!AX:AX,'Sales+FC'!$H:$H,$C152)</f>
        <v>1255</v>
      </c>
      <c r="M152" s="34">
        <f>IFERROR(SUMIFS('Sales+FC'!$D:$D,'Sales+FC'!$H:$H,$C152)/AVERAGE(J152:L152),0)</f>
        <v>5.670445344129555</v>
      </c>
    </row>
    <row r="153" spans="1:13" x14ac:dyDescent="0.45">
      <c r="A153" s="15" t="str">
        <f>Master!C113</f>
        <v>B</v>
      </c>
      <c r="B153" s="15" t="str">
        <f>INDEX('Sales+FC'!$F:$F,MATCH(C153,'Sales+FC'!H:H,0))</f>
        <v>ABC-2</v>
      </c>
      <c r="C153" s="67" t="str">
        <f>Master!B113</f>
        <v>SKU-48</v>
      </c>
      <c r="D153" s="67" t="str">
        <f>IF(INDEX('Sales+FC'!I:I,MATCH(C153,'Sales+FC'!H:H,0))=0,"",INDEX('Sales+FC'!I:I,MATCH(C153,'Sales+FC'!H:H,0)))</f>
        <v>Description_048</v>
      </c>
      <c r="E153" s="29">
        <f>IFERROR(INDEX('SKU Level Accuracy - Last Month'!I:I,MATCH(C153,'SKU Level Accuracy - Last Month'!C:C,0)),0)</f>
        <v>0.15005861664712772</v>
      </c>
      <c r="F153" s="29">
        <f>IFERROR(INDEX('SKU Level Accuracy - Last Month'!J:J,MATCH(C153,'SKU Level Accuracy - Last Month'!C:C,0)),0)</f>
        <v>0.3587338804220398</v>
      </c>
      <c r="G153" s="68">
        <f>INDEX('Sales+FC'!A:A,MATCH($C153,'Sales+FC'!$H:$H,0))</f>
        <v>12526</v>
      </c>
      <c r="H153" s="68">
        <f>INDEX('Sales+FC'!B:B,MATCH($C153,'Sales+FC'!$H:$H,0))</f>
        <v>2800</v>
      </c>
      <c r="I153" s="68">
        <f>INDEX('Sales+FC'!C:C,MATCH($C153,'Sales+FC'!$H:$H,0))</f>
        <v>1571</v>
      </c>
      <c r="J153" s="32">
        <f>SUMIFS('Sales+FC'!AV:AV,'Sales+FC'!$H:$H,$C153)</f>
        <v>2800</v>
      </c>
      <c r="K153" s="32">
        <f>SUMIFS('Sales+FC'!AW:AW,'Sales+FC'!$H:$H,$C153)</f>
        <v>2800</v>
      </c>
      <c r="L153" s="32">
        <f>SUMIFS('Sales+FC'!AX:AX,'Sales+FC'!$H:$H,$C153)</f>
        <v>1670</v>
      </c>
      <c r="M153" s="34">
        <f>IFERROR(SUMIFS('Sales+FC'!$D:$D,'Sales+FC'!$H:$H,$C153)/AVERAGE(J153:L153),0)</f>
        <v>5.3847317744154051</v>
      </c>
    </row>
    <row r="154" spans="1:13" x14ac:dyDescent="0.45">
      <c r="A154" s="15" t="str">
        <f>Master!C114</f>
        <v>B</v>
      </c>
      <c r="B154" s="15" t="str">
        <f>INDEX('Sales+FC'!$F:$F,MATCH(C154,'Sales+FC'!H:H,0))</f>
        <v>ABC-2</v>
      </c>
      <c r="C154" s="67" t="str">
        <f>Master!B114</f>
        <v>SKU-73</v>
      </c>
      <c r="D154" s="67" t="str">
        <f>IF(INDEX('Sales+FC'!I:I,MATCH(C154,'Sales+FC'!H:H,0))=0,"",INDEX('Sales+FC'!I:I,MATCH(C154,'Sales+FC'!H:H,0)))</f>
        <v>Description_073</v>
      </c>
      <c r="E154" s="29">
        <f>IFERROR(INDEX('SKU Level Accuracy - Last Month'!I:I,MATCH(C154,'SKU Level Accuracy - Last Month'!C:C,0)),0)</f>
        <v>0.53013029315960913</v>
      </c>
      <c r="F154" s="29">
        <f>IFERROR(INDEX('SKU Level Accuracy - Last Month'!J:J,MATCH(C154,'SKU Level Accuracy - Last Month'!C:C,0)),0)</f>
        <v>0.87622149837133545</v>
      </c>
      <c r="G154" s="68">
        <f>INDEX('Sales+FC'!A:A,MATCH($C154,'Sales+FC'!$H:$H,0))</f>
        <v>12072</v>
      </c>
      <c r="H154" s="68">
        <f>INDEX('Sales+FC'!B:B,MATCH($C154,'Sales+FC'!$H:$H,0))</f>
        <v>1380</v>
      </c>
      <c r="I154" s="68">
        <f>INDEX('Sales+FC'!C:C,MATCH($C154,'Sales+FC'!$H:$H,0))</f>
        <v>707</v>
      </c>
      <c r="J154" s="32">
        <f>SUMIFS('Sales+FC'!AV:AV,'Sales+FC'!$H:$H,$C154)</f>
        <v>1380</v>
      </c>
      <c r="K154" s="32">
        <f>SUMIFS('Sales+FC'!AW:AW,'Sales+FC'!$H:$H,$C154)</f>
        <v>1380</v>
      </c>
      <c r="L154" s="32">
        <f>SUMIFS('Sales+FC'!AX:AX,'Sales+FC'!$H:$H,$C154)</f>
        <v>704</v>
      </c>
      <c r="M154" s="34">
        <f>IFERROR(SUMIFS('Sales+FC'!$D:$D,'Sales+FC'!$H:$H,$C154)/AVERAGE(J154:L154),0)</f>
        <v>1.2168013856812931</v>
      </c>
    </row>
    <row r="155" spans="1:13" x14ac:dyDescent="0.45">
      <c r="A155" s="15" t="str">
        <f>Master!C115</f>
        <v>B</v>
      </c>
      <c r="B155" s="15" t="str">
        <f>INDEX('Sales+FC'!$F:$F,MATCH(C155,'Sales+FC'!H:H,0))</f>
        <v>ABC-2</v>
      </c>
      <c r="C155" s="67" t="str">
        <f>Master!B115</f>
        <v>SKU-40</v>
      </c>
      <c r="D155" s="67" t="str">
        <f>IF(INDEX('Sales+FC'!I:I,MATCH(C155,'Sales+FC'!H:H,0))=0,"",INDEX('Sales+FC'!I:I,MATCH(C155,'Sales+FC'!H:H,0)))</f>
        <v>Description_040</v>
      </c>
      <c r="E155" s="29">
        <f>IFERROR(INDEX('SKU Level Accuracy - Last Month'!I:I,MATCH(C155,'SKU Level Accuracy - Last Month'!C:C,0)),0)</f>
        <v>0.57929226736566197</v>
      </c>
      <c r="F155" s="29">
        <f>IFERROR(INDEX('SKU Level Accuracy - Last Month'!J:J,MATCH(C155,'SKU Level Accuracy - Last Month'!C:C,0)),0)</f>
        <v>0.62385321100917446</v>
      </c>
      <c r="G155" s="68">
        <f>INDEX('Sales+FC'!A:A,MATCH($C155,'Sales+FC'!$H:$H,0))</f>
        <v>11289</v>
      </c>
      <c r="H155" s="68">
        <f>INDEX('Sales+FC'!B:B,MATCH($C155,'Sales+FC'!$H:$H,0))</f>
        <v>1050</v>
      </c>
      <c r="I155" s="68">
        <f>INDEX('Sales+FC'!C:C,MATCH($C155,'Sales+FC'!$H:$H,0))</f>
        <v>817</v>
      </c>
      <c r="J155" s="32">
        <f>SUMIFS('Sales+FC'!AV:AV,'Sales+FC'!$H:$H,$C155)</f>
        <v>1050</v>
      </c>
      <c r="K155" s="32">
        <f>SUMIFS('Sales+FC'!AW:AW,'Sales+FC'!$H:$H,$C155)</f>
        <v>800</v>
      </c>
      <c r="L155" s="32">
        <f>SUMIFS('Sales+FC'!AX:AX,'Sales+FC'!$H:$H,$C155)</f>
        <v>745</v>
      </c>
      <c r="M155" s="34">
        <f>IFERROR(SUMIFS('Sales+FC'!$D:$D,'Sales+FC'!$H:$H,$C155)/AVERAGE(J155:L155),0)</f>
        <v>1.5791907514450867</v>
      </c>
    </row>
    <row r="156" spans="1:13" x14ac:dyDescent="0.45">
      <c r="A156" s="15" t="str">
        <f>Master!C116</f>
        <v>B</v>
      </c>
      <c r="B156" s="15" t="str">
        <f>INDEX('Sales+FC'!$F:$F,MATCH(C156,'Sales+FC'!H:H,0))</f>
        <v>ABC-2</v>
      </c>
      <c r="C156" s="67" t="str">
        <f>Master!B116</f>
        <v>SKU-34</v>
      </c>
      <c r="D156" s="67" t="str">
        <f>IF(INDEX('Sales+FC'!I:I,MATCH(C156,'Sales+FC'!H:H,0))=0,"",INDEX('Sales+FC'!I:I,MATCH(C156,'Sales+FC'!H:H,0)))</f>
        <v>Description_034</v>
      </c>
      <c r="E156" s="29">
        <f>IFERROR(INDEX('SKU Level Accuracy - Last Month'!I:I,MATCH(C156,'SKU Level Accuracy - Last Month'!C:C,0)),0)</f>
        <v>0.42295200288704438</v>
      </c>
      <c r="F156" s="29">
        <f>IFERROR(INDEX('SKU Level Accuracy - Last Month'!J:J,MATCH(C156,'SKU Level Accuracy - Last Month'!C:C,0)),0)</f>
        <v>0.28870443883074703</v>
      </c>
      <c r="G156" s="68">
        <f>INDEX('Sales+FC'!A:A,MATCH($C156,'Sales+FC'!$H:$H,0))</f>
        <v>10821</v>
      </c>
      <c r="H156" s="68">
        <f>INDEX('Sales+FC'!B:B,MATCH($C156,'Sales+FC'!$H:$H,0))</f>
        <v>1200</v>
      </c>
      <c r="I156" s="68">
        <f>INDEX('Sales+FC'!C:C,MATCH($C156,'Sales+FC'!$H:$H,0))</f>
        <v>1514.3333333333333</v>
      </c>
      <c r="J156" s="32">
        <f>SUMIFS('Sales+FC'!AV:AV,'Sales+FC'!$H:$H,$C156)</f>
        <v>1200</v>
      </c>
      <c r="K156" s="32">
        <f>SUMIFS('Sales+FC'!AW:AW,'Sales+FC'!$H:$H,$C156)</f>
        <v>2500</v>
      </c>
      <c r="L156" s="32">
        <f>SUMIFS('Sales+FC'!AX:AX,'Sales+FC'!$H:$H,$C156)</f>
        <v>780</v>
      </c>
      <c r="M156" s="34">
        <f>IFERROR(SUMIFS('Sales+FC'!$D:$D,'Sales+FC'!$H:$H,$C156)/AVERAGE(J156:L156),0)</f>
        <v>6.7466517857142865</v>
      </c>
    </row>
    <row r="157" spans="1:13" x14ac:dyDescent="0.45">
      <c r="A157" s="15" t="str">
        <f>Master!C117</f>
        <v>B</v>
      </c>
      <c r="B157" s="15" t="str">
        <f>INDEX('Sales+FC'!$F:$F,MATCH(C157,'Sales+FC'!H:H,0))</f>
        <v>ABC-8</v>
      </c>
      <c r="C157" s="67" t="str">
        <f>Master!B117</f>
        <v>SKU-222</v>
      </c>
      <c r="D157" s="67" t="str">
        <f>IF(INDEX('Sales+FC'!I:I,MATCH(C157,'Sales+FC'!H:H,0))=0,"",INDEX('Sales+FC'!I:I,MATCH(C157,'Sales+FC'!H:H,0)))</f>
        <v>Description_222</v>
      </c>
      <c r="E157" s="29">
        <f>IFERROR(INDEX('SKU Level Accuracy - Last Month'!I:I,MATCH(C157,'SKU Level Accuracy - Last Month'!C:C,0)),0)</f>
        <v>0.54917387883556268</v>
      </c>
      <c r="F157" s="29">
        <f>IFERROR(INDEX('SKU Level Accuracy - Last Month'!J:J,MATCH(C157,'SKU Level Accuracy - Last Month'!C:C,0)),0)</f>
        <v>0.70967741935483875</v>
      </c>
      <c r="G157" s="68">
        <f>INDEX('Sales+FC'!A:A,MATCH($C157,'Sales+FC'!$H:$H,0))</f>
        <v>10623</v>
      </c>
      <c r="H157" s="68">
        <f>INDEX('Sales+FC'!B:B,MATCH($C157,'Sales+FC'!$H:$H,0))</f>
        <v>1450</v>
      </c>
      <c r="I157" s="68">
        <f>INDEX('Sales+FC'!C:C,MATCH($C157,'Sales+FC'!$H:$H,0))</f>
        <v>1190</v>
      </c>
      <c r="J157" s="32">
        <f>SUMIFS('Sales+FC'!AV:AV,'Sales+FC'!$H:$H,$C157)</f>
        <v>1450</v>
      </c>
      <c r="K157" s="32">
        <f>SUMIFS('Sales+FC'!AW:AW,'Sales+FC'!$H:$H,$C157)</f>
        <v>1250</v>
      </c>
      <c r="L157" s="32">
        <f>SUMIFS('Sales+FC'!AX:AX,'Sales+FC'!$H:$H,$C157)</f>
        <v>877</v>
      </c>
      <c r="M157" s="34">
        <f>IFERROR(SUMIFS('Sales+FC'!$D:$D,'Sales+FC'!$H:$H,$C157)/AVERAGE(J157:L157),0)</f>
        <v>4.2521666200726873</v>
      </c>
    </row>
    <row r="158" spans="1:13" x14ac:dyDescent="0.45">
      <c r="A158" s="15" t="str">
        <f>Master!C118</f>
        <v>B</v>
      </c>
      <c r="B158" s="15" t="str">
        <f>INDEX('Sales+FC'!$F:$F,MATCH(C158,'Sales+FC'!H:H,0))</f>
        <v>ABC-10</v>
      </c>
      <c r="C158" s="67" t="str">
        <f>Master!B118</f>
        <v>SKU-280</v>
      </c>
      <c r="D158" s="67" t="str">
        <f>IF(INDEX('Sales+FC'!I:I,MATCH(C158,'Sales+FC'!H:H,0))=0,"",INDEX('Sales+FC'!I:I,MATCH(C158,'Sales+FC'!H:H,0)))</f>
        <v>Description_280</v>
      </c>
      <c r="E158" s="29">
        <f>IFERROR(INDEX('SKU Level Accuracy - Last Month'!I:I,MATCH(C158,'SKU Level Accuracy - Last Month'!C:C,0)),0)</f>
        <v>0.38723404255319149</v>
      </c>
      <c r="F158" s="29">
        <f>IFERROR(INDEX('SKU Level Accuracy - Last Month'!J:J,MATCH(C158,'SKU Level Accuracy - Last Month'!C:C,0)),0)</f>
        <v>0.79432624113475181</v>
      </c>
      <c r="G158" s="68">
        <f>INDEX('Sales+FC'!A:A,MATCH($C158,'Sales+FC'!$H:$H,0))</f>
        <v>10614</v>
      </c>
      <c r="H158" s="68">
        <f>INDEX('Sales+FC'!B:B,MATCH($C158,'Sales+FC'!$H:$H,0))</f>
        <v>850</v>
      </c>
      <c r="I158" s="68">
        <f>INDEX('Sales+FC'!C:C,MATCH($C158,'Sales+FC'!$H:$H,0))</f>
        <v>604.33333333333337</v>
      </c>
      <c r="J158" s="32">
        <f>SUMIFS('Sales+FC'!AV:AV,'Sales+FC'!$H:$H,$C158)</f>
        <v>850</v>
      </c>
      <c r="K158" s="32">
        <f>SUMIFS('Sales+FC'!AW:AW,'Sales+FC'!$H:$H,$C158)</f>
        <v>850</v>
      </c>
      <c r="L158" s="32">
        <f>SUMIFS('Sales+FC'!AX:AX,'Sales+FC'!$H:$H,$C158)</f>
        <v>552</v>
      </c>
      <c r="M158" s="34">
        <f>IFERROR(SUMIFS('Sales+FC'!$D:$D,'Sales+FC'!$H:$H,$C158)/AVERAGE(J158:L158),0)</f>
        <v>0.94715808170515103</v>
      </c>
    </row>
    <row r="159" spans="1:13" x14ac:dyDescent="0.45">
      <c r="A159" s="15" t="str">
        <f>Master!C119</f>
        <v>B</v>
      </c>
      <c r="B159" s="15" t="str">
        <f>INDEX('Sales+FC'!$F:$F,MATCH(C159,'Sales+FC'!H:H,0))</f>
        <v>ABC-11</v>
      </c>
      <c r="C159" s="67" t="str">
        <f>Master!B119</f>
        <v>SKU-336</v>
      </c>
      <c r="D159" s="67" t="str">
        <f>IF(INDEX('Sales+FC'!I:I,MATCH(C159,'Sales+FC'!H:H,0))=0,"",INDEX('Sales+FC'!I:I,MATCH(C159,'Sales+FC'!H:H,0)))</f>
        <v>Description_336</v>
      </c>
      <c r="E159" s="29">
        <f>IFERROR(INDEX('SKU Level Accuracy - Last Month'!I:I,MATCH(C159,'SKU Level Accuracy - Last Month'!C:C,0)),0)</f>
        <v>0.87941176470588234</v>
      </c>
      <c r="F159" s="29">
        <f>IFERROR(INDEX('SKU Level Accuracy - Last Month'!J:J,MATCH(C159,'SKU Level Accuracy - Last Month'!C:C,0)),0)</f>
        <v>0</v>
      </c>
      <c r="G159" s="68">
        <f>INDEX('Sales+FC'!A:A,MATCH($C159,'Sales+FC'!$H:$H,0))</f>
        <v>10328</v>
      </c>
      <c r="H159" s="68">
        <f>INDEX('Sales+FC'!B:B,MATCH($C159,'Sales+FC'!$H:$H,0))</f>
        <v>1200</v>
      </c>
      <c r="I159" s="68">
        <f>INDEX('Sales+FC'!C:C,MATCH($C159,'Sales+FC'!$H:$H,0))</f>
        <v>1051.6666666666667</v>
      </c>
      <c r="J159" s="32">
        <f>SUMIFS('Sales+FC'!AV:AV,'Sales+FC'!$H:$H,$C159)</f>
        <v>1200</v>
      </c>
      <c r="K159" s="32">
        <f>SUMIFS('Sales+FC'!AW:AW,'Sales+FC'!$H:$H,$C159)</f>
        <v>1200</v>
      </c>
      <c r="L159" s="32">
        <f>SUMIFS('Sales+FC'!AX:AX,'Sales+FC'!$H:$H,$C159)</f>
        <v>932</v>
      </c>
      <c r="M159" s="34">
        <f>IFERROR(SUMIFS('Sales+FC'!$D:$D,'Sales+FC'!$H:$H,$C159)/AVERAGE(J159:L159),0)</f>
        <v>2.1608643457382951E-2</v>
      </c>
    </row>
    <row r="160" spans="1:13" x14ac:dyDescent="0.45">
      <c r="A160" s="15" t="str">
        <f>Master!C120</f>
        <v>B</v>
      </c>
      <c r="B160" s="15" t="str">
        <f>INDEX('Sales+FC'!$F:$F,MATCH(C160,'Sales+FC'!H:H,0))</f>
        <v>ABC-12</v>
      </c>
      <c r="C160" s="67" t="str">
        <f>Master!B120</f>
        <v>SKU-372</v>
      </c>
      <c r="D160" s="67" t="str">
        <f>IF(INDEX('Sales+FC'!I:I,MATCH(C160,'Sales+FC'!H:H,0))=0,"",INDEX('Sales+FC'!I:I,MATCH(C160,'Sales+FC'!H:H,0)))</f>
        <v>Description_372</v>
      </c>
      <c r="E160" s="29">
        <f>IFERROR(INDEX('SKU Level Accuracy - Last Month'!I:I,MATCH(C160,'SKU Level Accuracy - Last Month'!C:C,0)),0)</f>
        <v>0.18507890961262563</v>
      </c>
      <c r="F160" s="29">
        <f>IFERROR(INDEX('SKU Level Accuracy - Last Month'!J:J,MATCH(C160,'SKU Level Accuracy - Last Month'!C:C,0)),0)</f>
        <v>0.70875179340028716</v>
      </c>
      <c r="G160" s="68">
        <f>INDEX('Sales+FC'!A:A,MATCH($C160,'Sales+FC'!$H:$H,0))</f>
        <v>10237</v>
      </c>
      <c r="H160" s="68">
        <f>INDEX('Sales+FC'!B:B,MATCH($C160,'Sales+FC'!$H:$H,0))</f>
        <v>900</v>
      </c>
      <c r="I160" s="68">
        <f>INDEX('Sales+FC'!C:C,MATCH($C160,'Sales+FC'!$H:$H,0))</f>
        <v>654</v>
      </c>
      <c r="J160" s="32">
        <f>SUMIFS('Sales+FC'!AV:AV,'Sales+FC'!$H:$H,$C160)</f>
        <v>900</v>
      </c>
      <c r="K160" s="32">
        <f>SUMIFS('Sales+FC'!AW:AW,'Sales+FC'!$H:$H,$C160)</f>
        <v>750</v>
      </c>
      <c r="L160" s="32">
        <f>SUMIFS('Sales+FC'!AX:AX,'Sales+FC'!$H:$H,$C160)</f>
        <v>848</v>
      </c>
      <c r="M160" s="34">
        <f>IFERROR(SUMIFS('Sales+FC'!$D:$D,'Sales+FC'!$H:$H,$C160)/AVERAGE(J160:L160),0)</f>
        <v>2.5988791032826262</v>
      </c>
    </row>
    <row r="161" spans="1:13" x14ac:dyDescent="0.45">
      <c r="A161" s="15" t="str">
        <f>Master!C121</f>
        <v>B</v>
      </c>
      <c r="B161" s="15" t="str">
        <f>INDEX('Sales+FC'!$F:$F,MATCH(C161,'Sales+FC'!H:H,0))</f>
        <v>ABC-8</v>
      </c>
      <c r="C161" s="67" t="str">
        <f>Master!B121</f>
        <v>SKU-218</v>
      </c>
      <c r="D161" s="67" t="str">
        <f>IF(INDEX('Sales+FC'!I:I,MATCH(C161,'Sales+FC'!H:H,0))=0,"",INDEX('Sales+FC'!I:I,MATCH(C161,'Sales+FC'!H:H,0)))</f>
        <v>Description_218</v>
      </c>
      <c r="E161" s="29">
        <f>IFERROR(INDEX('SKU Level Accuracy - Last Month'!I:I,MATCH(C161,'SKU Level Accuracy - Last Month'!C:C,0)),0)</f>
        <v>0.9499443826473859</v>
      </c>
      <c r="F161" s="29">
        <f>IFERROR(INDEX('SKU Level Accuracy - Last Month'!J:J,MATCH(C161,'SKU Level Accuracy - Last Month'!C:C,0)),0)</f>
        <v>0.90989988876529471</v>
      </c>
      <c r="G161" s="68">
        <f>INDEX('Sales+FC'!A:A,MATCH($C161,'Sales+FC'!$H:$H,0))</f>
        <v>9917</v>
      </c>
      <c r="H161" s="68">
        <f>INDEX('Sales+FC'!B:B,MATCH($C161,'Sales+FC'!$H:$H,0))</f>
        <v>980</v>
      </c>
      <c r="I161" s="68">
        <f>INDEX('Sales+FC'!C:C,MATCH($C161,'Sales+FC'!$H:$H,0))</f>
        <v>790</v>
      </c>
      <c r="J161" s="32">
        <f>SUMIFS('Sales+FC'!AV:AV,'Sales+FC'!$H:$H,$C161)</f>
        <v>980</v>
      </c>
      <c r="K161" s="32">
        <f>SUMIFS('Sales+FC'!AW:AW,'Sales+FC'!$H:$H,$C161)</f>
        <v>900</v>
      </c>
      <c r="L161" s="32">
        <f>SUMIFS('Sales+FC'!AX:AX,'Sales+FC'!$H:$H,$C161)</f>
        <v>699</v>
      </c>
      <c r="M161" s="34">
        <f>IFERROR(SUMIFS('Sales+FC'!$D:$D,'Sales+FC'!$H:$H,$C161)/AVERAGE(J161:L161),0)</f>
        <v>1.8751454051958125</v>
      </c>
    </row>
    <row r="162" spans="1:13" x14ac:dyDescent="0.45">
      <c r="A162" s="15" t="str">
        <f>Master!C122</f>
        <v>B</v>
      </c>
      <c r="B162" s="15" t="str">
        <f>INDEX('Sales+FC'!$F:$F,MATCH(C162,'Sales+FC'!H:H,0))</f>
        <v>ABC-11</v>
      </c>
      <c r="C162" s="67" t="str">
        <f>Master!B122</f>
        <v>SKU-295</v>
      </c>
      <c r="D162" s="67" t="str">
        <f>IF(INDEX('Sales+FC'!I:I,MATCH(C162,'Sales+FC'!H:H,0))=0,"",INDEX('Sales+FC'!I:I,MATCH(C162,'Sales+FC'!H:H,0)))</f>
        <v>Description_295</v>
      </c>
      <c r="E162" s="29">
        <f>IFERROR(INDEX('SKU Level Accuracy - Last Month'!I:I,MATCH(C162,'SKU Level Accuracy - Last Month'!C:C,0)),0)</f>
        <v>0</v>
      </c>
      <c r="F162" s="29">
        <f>IFERROR(INDEX('SKU Level Accuracy - Last Month'!J:J,MATCH(C162,'SKU Level Accuracy - Last Month'!C:C,0)),0)</f>
        <v>0</v>
      </c>
      <c r="G162" s="68">
        <f>INDEX('Sales+FC'!A:A,MATCH($C162,'Sales+FC'!$H:$H,0))</f>
        <v>9743</v>
      </c>
      <c r="H162" s="68">
        <f>INDEX('Sales+FC'!B:B,MATCH($C162,'Sales+FC'!$H:$H,0))</f>
        <v>100</v>
      </c>
      <c r="I162" s="68">
        <f>INDEX('Sales+FC'!C:C,MATCH($C162,'Sales+FC'!$H:$H,0))</f>
        <v>592.33333333333337</v>
      </c>
      <c r="J162" s="32">
        <f>SUMIFS('Sales+FC'!AV:AV,'Sales+FC'!$H:$H,$C162)</f>
        <v>100</v>
      </c>
      <c r="K162" s="32">
        <f>SUMIFS('Sales+FC'!AW:AW,'Sales+FC'!$H:$H,$C162)</f>
        <v>100</v>
      </c>
      <c r="L162" s="32">
        <f>SUMIFS('Sales+FC'!AX:AX,'Sales+FC'!$H:$H,$C162)</f>
        <v>79</v>
      </c>
      <c r="M162" s="34">
        <f>IFERROR(SUMIFS('Sales+FC'!$D:$D,'Sales+FC'!$H:$H,$C162)/AVERAGE(J162:L162),0)</f>
        <v>75.516129032258064</v>
      </c>
    </row>
    <row r="163" spans="1:13" x14ac:dyDescent="0.45">
      <c r="A163" s="15" t="str">
        <f>Master!C123</f>
        <v>B</v>
      </c>
      <c r="B163" s="15" t="str">
        <f>INDEX('Sales+FC'!$F:$F,MATCH(C163,'Sales+FC'!H:H,0))</f>
        <v>ABC-7</v>
      </c>
      <c r="C163" s="67" t="str">
        <f>Master!B123</f>
        <v>SKU-210</v>
      </c>
      <c r="D163" s="67" t="str">
        <f>IF(INDEX('Sales+FC'!I:I,MATCH(C163,'Sales+FC'!H:H,0))=0,"",INDEX('Sales+FC'!I:I,MATCH(C163,'Sales+FC'!H:H,0)))</f>
        <v>Description_210</v>
      </c>
      <c r="E163" s="29">
        <f>IFERROR(INDEX('SKU Level Accuracy - Last Month'!I:I,MATCH(C163,'SKU Level Accuracy - Last Month'!C:C,0)),0)</f>
        <v>0.5535714285714286</v>
      </c>
      <c r="F163" s="29">
        <f>IFERROR(INDEX('SKU Level Accuracy - Last Month'!J:J,MATCH(C163,'SKU Level Accuracy - Last Month'!C:C,0)),0)</f>
        <v>0</v>
      </c>
      <c r="G163" s="68">
        <f>INDEX('Sales+FC'!A:A,MATCH($C163,'Sales+FC'!$H:$H,0))</f>
        <v>9122</v>
      </c>
      <c r="H163" s="68">
        <f>INDEX('Sales+FC'!B:B,MATCH($C163,'Sales+FC'!$H:$H,0))</f>
        <v>1500</v>
      </c>
      <c r="I163" s="68">
        <f>INDEX('Sales+FC'!C:C,MATCH($C163,'Sales+FC'!$H:$H,0))</f>
        <v>1471</v>
      </c>
      <c r="J163" s="32">
        <f>SUMIFS('Sales+FC'!AV:AV,'Sales+FC'!$H:$H,$C163)</f>
        <v>1500</v>
      </c>
      <c r="K163" s="32">
        <f>SUMIFS('Sales+FC'!AW:AW,'Sales+FC'!$H:$H,$C163)</f>
        <v>500</v>
      </c>
      <c r="L163" s="32">
        <f>SUMIFS('Sales+FC'!AX:AX,'Sales+FC'!$H:$H,$C163)</f>
        <v>535</v>
      </c>
      <c r="M163" s="34">
        <f>IFERROR(SUMIFS('Sales+FC'!$D:$D,'Sales+FC'!$H:$H,$C163)/AVERAGE(J163:L163),0)</f>
        <v>0</v>
      </c>
    </row>
    <row r="164" spans="1:13" x14ac:dyDescent="0.45">
      <c r="A164" s="15" t="str">
        <f>Master!C124</f>
        <v>B</v>
      </c>
      <c r="B164" s="15" t="str">
        <f>INDEX('Sales+FC'!$F:$F,MATCH(C164,'Sales+FC'!H:H,0))</f>
        <v>ABC-2</v>
      </c>
      <c r="C164" s="67" t="str">
        <f>Master!B124</f>
        <v>SKU-56</v>
      </c>
      <c r="D164" s="67" t="str">
        <f>IF(INDEX('Sales+FC'!I:I,MATCH(C164,'Sales+FC'!H:H,0))=0,"",INDEX('Sales+FC'!I:I,MATCH(C164,'Sales+FC'!H:H,0)))</f>
        <v>Description_056</v>
      </c>
      <c r="E164" s="29">
        <f>IFERROR(INDEX('SKU Level Accuracy - Last Month'!I:I,MATCH(C164,'SKU Level Accuracy - Last Month'!C:C,0)),0)</f>
        <v>0</v>
      </c>
      <c r="F164" s="29">
        <f>IFERROR(INDEX('SKU Level Accuracy - Last Month'!J:J,MATCH(C164,'SKU Level Accuracy - Last Month'!C:C,0)),0)</f>
        <v>0.23529411764705876</v>
      </c>
      <c r="G164" s="68">
        <f>INDEX('Sales+FC'!A:A,MATCH($C164,'Sales+FC'!$H:$H,0))</f>
        <v>8633</v>
      </c>
      <c r="H164" s="68">
        <f>INDEX('Sales+FC'!B:B,MATCH($C164,'Sales+FC'!$H:$H,0))</f>
        <v>1200</v>
      </c>
      <c r="I164" s="68">
        <f>INDEX('Sales+FC'!C:C,MATCH($C164,'Sales+FC'!$H:$H,0))</f>
        <v>729.66666666666663</v>
      </c>
      <c r="J164" s="32">
        <f>SUMIFS('Sales+FC'!AV:AV,'Sales+FC'!$H:$H,$C164)</f>
        <v>1200</v>
      </c>
      <c r="K164" s="32">
        <f>SUMIFS('Sales+FC'!AW:AW,'Sales+FC'!$H:$H,$C164)</f>
        <v>1200</v>
      </c>
      <c r="L164" s="32">
        <f>SUMIFS('Sales+FC'!AX:AX,'Sales+FC'!$H:$H,$C164)</f>
        <v>793</v>
      </c>
      <c r="M164" s="34">
        <f>IFERROR(SUMIFS('Sales+FC'!$D:$D,'Sales+FC'!$H:$H,$C164)/AVERAGE(J164:L164),0)</f>
        <v>5.8026933917945511</v>
      </c>
    </row>
    <row r="165" spans="1:13" x14ac:dyDescent="0.45">
      <c r="A165" s="15" t="str">
        <f>Master!C125</f>
        <v>B</v>
      </c>
      <c r="B165" s="15" t="str">
        <f>INDEX('Sales+FC'!$F:$F,MATCH(C165,'Sales+FC'!H:H,0))</f>
        <v>ABC-11</v>
      </c>
      <c r="C165" s="67" t="str">
        <f>Master!B125</f>
        <v>SKU-310</v>
      </c>
      <c r="D165" s="67" t="str">
        <f>IF(INDEX('Sales+FC'!I:I,MATCH(C165,'Sales+FC'!H:H,0))=0,"",INDEX('Sales+FC'!I:I,MATCH(C165,'Sales+FC'!H:H,0)))</f>
        <v>Description_310</v>
      </c>
      <c r="E165" s="29">
        <f>IFERROR(INDEX('SKU Level Accuracy - Last Month'!I:I,MATCH(C165,'SKU Level Accuracy - Last Month'!C:C,0)),0)</f>
        <v>0</v>
      </c>
      <c r="F165" s="29">
        <f>IFERROR(INDEX('SKU Level Accuracy - Last Month'!J:J,MATCH(C165,'SKU Level Accuracy - Last Month'!C:C,0)),0)</f>
        <v>0</v>
      </c>
      <c r="G165" s="68">
        <f>INDEX('Sales+FC'!A:A,MATCH($C165,'Sales+FC'!$H:$H,0))</f>
        <v>8536</v>
      </c>
      <c r="H165" s="68">
        <f>INDEX('Sales+FC'!B:B,MATCH($C165,'Sales+FC'!$H:$H,0))</f>
        <v>3300</v>
      </c>
      <c r="I165" s="68">
        <f>INDEX('Sales+FC'!C:C,MATCH($C165,'Sales+FC'!$H:$H,0))</f>
        <v>1670.6666666666667</v>
      </c>
      <c r="J165" s="32">
        <f>SUMIFS('Sales+FC'!AV:AV,'Sales+FC'!$H:$H,$C165)</f>
        <v>3300</v>
      </c>
      <c r="K165" s="32">
        <f>SUMIFS('Sales+FC'!AW:AW,'Sales+FC'!$H:$H,$C165)</f>
        <v>3300</v>
      </c>
      <c r="L165" s="32">
        <f>SUMIFS('Sales+FC'!AX:AX,'Sales+FC'!$H:$H,$C165)</f>
        <v>1677</v>
      </c>
      <c r="M165" s="34">
        <f>IFERROR(SUMIFS('Sales+FC'!$D:$D,'Sales+FC'!$H:$H,$C165)/AVERAGE(J165:L165),0)</f>
        <v>3.6969916636462485E-2</v>
      </c>
    </row>
    <row r="166" spans="1:13" x14ac:dyDescent="0.45">
      <c r="A166" s="15" t="str">
        <f>Master!C126</f>
        <v>B</v>
      </c>
      <c r="B166" s="15" t="str">
        <f>INDEX('Sales+FC'!$F:$F,MATCH(C166,'Sales+FC'!H:H,0))</f>
        <v>ABC-2</v>
      </c>
      <c r="C166" s="67" t="str">
        <f>Master!B126</f>
        <v>SKU-24</v>
      </c>
      <c r="D166" s="67" t="str">
        <f>IF(INDEX('Sales+FC'!I:I,MATCH(C166,'Sales+FC'!H:H,0))=0,"",INDEX('Sales+FC'!I:I,MATCH(C166,'Sales+FC'!H:H,0)))</f>
        <v>Description_024</v>
      </c>
      <c r="E166" s="29">
        <f>IFERROR(INDEX('SKU Level Accuracy - Last Month'!I:I,MATCH(C166,'SKU Level Accuracy - Last Month'!C:C,0)),0)</f>
        <v>0.30952380952380965</v>
      </c>
      <c r="F166" s="29">
        <f>IFERROR(INDEX('SKU Level Accuracy - Last Month'!J:J,MATCH(C166,'SKU Level Accuracy - Last Month'!C:C,0)),0)</f>
        <v>0.16017316017316019</v>
      </c>
      <c r="G166" s="68">
        <f>INDEX('Sales+FC'!A:A,MATCH($C166,'Sales+FC'!$H:$H,0))</f>
        <v>7681</v>
      </c>
      <c r="H166" s="68">
        <f>INDEX('Sales+FC'!B:B,MATCH($C166,'Sales+FC'!$H:$H,0))</f>
        <v>850</v>
      </c>
      <c r="I166" s="68">
        <f>INDEX('Sales+FC'!C:C,MATCH($C166,'Sales+FC'!$H:$H,0))</f>
        <v>437.33333333333331</v>
      </c>
      <c r="J166" s="32">
        <f>SUMIFS('Sales+FC'!AV:AV,'Sales+FC'!$H:$H,$C166)</f>
        <v>850</v>
      </c>
      <c r="K166" s="32">
        <f>SUMIFS('Sales+FC'!AW:AW,'Sales+FC'!$H:$H,$C166)</f>
        <v>850</v>
      </c>
      <c r="L166" s="32">
        <f>SUMIFS('Sales+FC'!AX:AX,'Sales+FC'!$H:$H,$C166)</f>
        <v>604</v>
      </c>
      <c r="M166" s="34">
        <f>IFERROR(SUMIFS('Sales+FC'!$D:$D,'Sales+FC'!$H:$H,$C166)/AVERAGE(J166:L166),0)</f>
        <v>10.045572916666666</v>
      </c>
    </row>
    <row r="167" spans="1:13" x14ac:dyDescent="0.45">
      <c r="A167" s="15" t="str">
        <f>Master!C127</f>
        <v>B</v>
      </c>
      <c r="B167" s="15" t="str">
        <f>INDEX('Sales+FC'!$F:$F,MATCH(C167,'Sales+FC'!H:H,0))</f>
        <v>ABC-9</v>
      </c>
      <c r="C167" s="67" t="str">
        <f>Master!B127</f>
        <v>SKU-413</v>
      </c>
      <c r="D167" s="67" t="str">
        <f>IF(INDEX('Sales+FC'!I:I,MATCH(C167,'Sales+FC'!H:H,0))=0,"",INDEX('Sales+FC'!I:I,MATCH(C167,'Sales+FC'!H:H,0)))</f>
        <v>Description_413</v>
      </c>
      <c r="E167" s="29">
        <f>IFERROR(INDEX('SKU Level Accuracy - Last Month'!I:I,MATCH(C167,'SKU Level Accuracy - Last Month'!C:C,0)),0)</f>
        <v>0</v>
      </c>
      <c r="F167" s="29">
        <f>IFERROR(INDEX('SKU Level Accuracy - Last Month'!J:J,MATCH(C167,'SKU Level Accuracy - Last Month'!C:C,0)),0)</f>
        <v>0</v>
      </c>
      <c r="G167" s="68">
        <f>INDEX('Sales+FC'!A:A,MATCH($C167,'Sales+FC'!$H:$H,0))</f>
        <v>6893</v>
      </c>
      <c r="H167" s="68">
        <f>INDEX('Sales+FC'!B:B,MATCH($C167,'Sales+FC'!$H:$H,0))</f>
        <v>670</v>
      </c>
      <c r="I167" s="68">
        <f>INDEX('Sales+FC'!C:C,MATCH($C167,'Sales+FC'!$H:$H,0))</f>
        <v>525</v>
      </c>
      <c r="J167" s="32">
        <f>SUMIFS('Sales+FC'!AV:AV,'Sales+FC'!$H:$H,$C167)</f>
        <v>670</v>
      </c>
      <c r="K167" s="32">
        <f>SUMIFS('Sales+FC'!AW:AW,'Sales+FC'!$H:$H,$C167)</f>
        <v>620</v>
      </c>
      <c r="L167" s="32">
        <f>SUMIFS('Sales+FC'!AX:AX,'Sales+FC'!$H:$H,$C167)</f>
        <v>544</v>
      </c>
      <c r="M167" s="34">
        <f>IFERROR(SUMIFS('Sales+FC'!$D:$D,'Sales+FC'!$H:$H,$C167)/AVERAGE(J167:L167),0)</f>
        <v>4.9498364231188656</v>
      </c>
    </row>
    <row r="168" spans="1:13" x14ac:dyDescent="0.45">
      <c r="A168" s="15" t="str">
        <f>Master!C128</f>
        <v>B</v>
      </c>
      <c r="B168" s="15" t="str">
        <f>INDEX('Sales+FC'!$F:$F,MATCH(C168,'Sales+FC'!H:H,0))</f>
        <v>ABC-11</v>
      </c>
      <c r="C168" s="67" t="str">
        <f>Master!B128</f>
        <v>SKU-335</v>
      </c>
      <c r="D168" s="67" t="str">
        <f>IF(INDEX('Sales+FC'!I:I,MATCH(C168,'Sales+FC'!H:H,0))=0,"",INDEX('Sales+FC'!I:I,MATCH(C168,'Sales+FC'!H:H,0)))</f>
        <v>Description_335</v>
      </c>
      <c r="E168" s="29">
        <f>IFERROR(INDEX('SKU Level Accuracy - Last Month'!I:I,MATCH(C168,'SKU Level Accuracy - Last Month'!C:C,0)),0)</f>
        <v>0.90546218487394947</v>
      </c>
      <c r="F168" s="29">
        <f>IFERROR(INDEX('SKU Level Accuracy - Last Month'!J:J,MATCH(C168,'SKU Level Accuracy - Last Month'!C:C,0)),0)</f>
        <v>0.63655462184873945</v>
      </c>
      <c r="G168" s="68">
        <f>INDEX('Sales+FC'!A:A,MATCH($C168,'Sales+FC'!$H:$H,0))</f>
        <v>6614</v>
      </c>
      <c r="H168" s="68">
        <f>INDEX('Sales+FC'!B:B,MATCH($C168,'Sales+FC'!$H:$H,0))</f>
        <v>649</v>
      </c>
      <c r="I168" s="68">
        <f>INDEX('Sales+FC'!C:C,MATCH($C168,'Sales+FC'!$H:$H,0))</f>
        <v>674.66666666666663</v>
      </c>
      <c r="J168" s="32">
        <f>SUMIFS('Sales+FC'!AV:AV,'Sales+FC'!$H:$H,$C168)</f>
        <v>649</v>
      </c>
      <c r="K168" s="32">
        <f>SUMIFS('Sales+FC'!AW:AW,'Sales+FC'!$H:$H,$C168)</f>
        <v>649</v>
      </c>
      <c r="L168" s="32">
        <f>SUMIFS('Sales+FC'!AX:AX,'Sales+FC'!$H:$H,$C168)</f>
        <v>575</v>
      </c>
      <c r="M168" s="34">
        <f>IFERROR(SUMIFS('Sales+FC'!$D:$D,'Sales+FC'!$H:$H,$C168)/AVERAGE(J168:L168),0)</f>
        <v>3.3043246129204484</v>
      </c>
    </row>
    <row r="169" spans="1:13" x14ac:dyDescent="0.45">
      <c r="A169" s="15" t="str">
        <f>Master!C129</f>
        <v>B</v>
      </c>
      <c r="B169" s="15" t="str">
        <f>INDEX('Sales+FC'!$F:$F,MATCH(C169,'Sales+FC'!H:H,0))</f>
        <v>ABC-8</v>
      </c>
      <c r="C169" s="67" t="str">
        <f>Master!B129</f>
        <v>SKU-224</v>
      </c>
      <c r="D169" s="67" t="str">
        <f>IF(INDEX('Sales+FC'!I:I,MATCH(C169,'Sales+FC'!H:H,0))=0,"",INDEX('Sales+FC'!I:I,MATCH(C169,'Sales+FC'!H:H,0)))</f>
        <v>Description_224</v>
      </c>
      <c r="E169" s="29">
        <f>IFERROR(INDEX('SKU Level Accuracy - Last Month'!I:I,MATCH(C169,'SKU Level Accuracy - Last Month'!C:C,0)),0)</f>
        <v>0.67359667359667341</v>
      </c>
      <c r="F169" s="29">
        <f>IFERROR(INDEX('SKU Level Accuracy - Last Month'!J:J,MATCH(C169,'SKU Level Accuracy - Last Month'!C:C,0)),0)</f>
        <v>0.79417879417879422</v>
      </c>
      <c r="G169" s="68">
        <f>INDEX('Sales+FC'!A:A,MATCH($C169,'Sales+FC'!$H:$H,0))</f>
        <v>5718</v>
      </c>
      <c r="H169" s="68">
        <f>INDEX('Sales+FC'!B:B,MATCH($C169,'Sales+FC'!$H:$H,0))</f>
        <v>500</v>
      </c>
      <c r="I169" s="68">
        <f>INDEX('Sales+FC'!C:C,MATCH($C169,'Sales+FC'!$H:$H,0))</f>
        <v>449.33333333333331</v>
      </c>
      <c r="J169" s="32">
        <f>SUMIFS('Sales+FC'!AV:AV,'Sales+FC'!$H:$H,$C169)</f>
        <v>500</v>
      </c>
      <c r="K169" s="32">
        <f>SUMIFS('Sales+FC'!AW:AW,'Sales+FC'!$H:$H,$C169)</f>
        <v>450</v>
      </c>
      <c r="L169" s="32">
        <f>SUMIFS('Sales+FC'!AX:AX,'Sales+FC'!$H:$H,$C169)</f>
        <v>329</v>
      </c>
      <c r="M169" s="34">
        <f>IFERROR(SUMIFS('Sales+FC'!$D:$D,'Sales+FC'!$H:$H,$C169)/AVERAGE(J169:L169),0)</f>
        <v>6.6286161063330731</v>
      </c>
    </row>
    <row r="170" spans="1:13" x14ac:dyDescent="0.45">
      <c r="A170" s="15" t="str">
        <f>Master!C130</f>
        <v>B</v>
      </c>
      <c r="B170" s="15" t="str">
        <f>INDEX('Sales+FC'!$F:$F,MATCH(C170,'Sales+FC'!H:H,0))</f>
        <v>ABC-10</v>
      </c>
      <c r="C170" s="67" t="str">
        <f>Master!B130</f>
        <v>SKU-424</v>
      </c>
      <c r="D170" s="67" t="str">
        <f>IF(INDEX('Sales+FC'!I:I,MATCH(C170,'Sales+FC'!H:H,0))=0,"",INDEX('Sales+FC'!I:I,MATCH(C170,'Sales+FC'!H:H,0)))</f>
        <v>Description_424</v>
      </c>
      <c r="E170" s="29">
        <f>IFERROR(INDEX('SKU Level Accuracy - Last Month'!I:I,MATCH(C170,'SKU Level Accuracy - Last Month'!C:C,0)),0)</f>
        <v>0.64453125</v>
      </c>
      <c r="F170" s="29">
        <f>IFERROR(INDEX('SKU Level Accuracy - Last Month'!J:J,MATCH(C170,'SKU Level Accuracy - Last Month'!C:C,0)),0)</f>
        <v>0</v>
      </c>
      <c r="G170" s="68">
        <f>INDEX('Sales+FC'!A:A,MATCH($C170,'Sales+FC'!$H:$H,0))</f>
        <v>5213</v>
      </c>
      <c r="H170" s="68">
        <f>INDEX('Sales+FC'!B:B,MATCH($C170,'Sales+FC'!$H:$H,0))</f>
        <v>700</v>
      </c>
      <c r="I170" s="68">
        <f>INDEX('Sales+FC'!C:C,MATCH($C170,'Sales+FC'!$H:$H,0))</f>
        <v>572.33333333333337</v>
      </c>
      <c r="J170" s="32">
        <f>SUMIFS('Sales+FC'!AV:AV,'Sales+FC'!$H:$H,$C170)</f>
        <v>700</v>
      </c>
      <c r="K170" s="32">
        <f>SUMIFS('Sales+FC'!AW:AW,'Sales+FC'!$H:$H,$C170)</f>
        <v>600</v>
      </c>
      <c r="L170" s="32">
        <f>SUMIFS('Sales+FC'!AX:AX,'Sales+FC'!$H:$H,$C170)</f>
        <v>252</v>
      </c>
      <c r="M170" s="34">
        <f>IFERROR(SUMIFS('Sales+FC'!$D:$D,'Sales+FC'!$H:$H,$C170)/AVERAGE(J170:L170),0)</f>
        <v>3.4967783505154637</v>
      </c>
    </row>
    <row r="171" spans="1:13" x14ac:dyDescent="0.45">
      <c r="A171" s="15" t="str">
        <f>Master!C131</f>
        <v>B</v>
      </c>
      <c r="B171" s="15" t="str">
        <f>INDEX('Sales+FC'!$F:$F,MATCH(C171,'Sales+FC'!H:H,0))</f>
        <v>ABC-2</v>
      </c>
      <c r="C171" s="67" t="str">
        <f>Master!B131</f>
        <v>SKU-32</v>
      </c>
      <c r="D171" s="67" t="str">
        <f>IF(INDEX('Sales+FC'!I:I,MATCH(C171,'Sales+FC'!H:H,0))=0,"",INDEX('Sales+FC'!I:I,MATCH(C171,'Sales+FC'!H:H,0)))</f>
        <v>Description_032</v>
      </c>
      <c r="E171" s="29">
        <f>IFERROR(INDEX('SKU Level Accuracy - Last Month'!I:I,MATCH(C171,'SKU Level Accuracy - Last Month'!C:C,0)),0)</f>
        <v>0</v>
      </c>
      <c r="F171" s="29">
        <f>IFERROR(INDEX('SKU Level Accuracy - Last Month'!J:J,MATCH(C171,'SKU Level Accuracy - Last Month'!C:C,0)),0)</f>
        <v>9.6676737160120818E-2</v>
      </c>
      <c r="G171" s="68">
        <f>INDEX('Sales+FC'!A:A,MATCH($C171,'Sales+FC'!$H:$H,0))</f>
        <v>5193</v>
      </c>
      <c r="H171" s="68">
        <f>INDEX('Sales+FC'!B:B,MATCH($C171,'Sales+FC'!$H:$H,0))</f>
        <v>588</v>
      </c>
      <c r="I171" s="68">
        <f>INDEX('Sales+FC'!C:C,MATCH($C171,'Sales+FC'!$H:$H,0))</f>
        <v>364.33333333333331</v>
      </c>
      <c r="J171" s="32">
        <f>SUMIFS('Sales+FC'!AV:AV,'Sales+FC'!$H:$H,$C171)</f>
        <v>588</v>
      </c>
      <c r="K171" s="32">
        <f>SUMIFS('Sales+FC'!AW:AW,'Sales+FC'!$H:$H,$C171)</f>
        <v>350</v>
      </c>
      <c r="L171" s="32">
        <f>SUMIFS('Sales+FC'!AX:AX,'Sales+FC'!$H:$H,$C171)</f>
        <v>369</v>
      </c>
      <c r="M171" s="34">
        <f>IFERROR(SUMIFS('Sales+FC'!$D:$D,'Sales+FC'!$H:$H,$C171)/AVERAGE(J171:L171),0)</f>
        <v>10.565416985462893</v>
      </c>
    </row>
    <row r="172" spans="1:13" x14ac:dyDescent="0.45">
      <c r="A172" s="15" t="str">
        <f>Master!C132</f>
        <v>B</v>
      </c>
      <c r="B172" s="15" t="str">
        <f>INDEX('Sales+FC'!$F:$F,MATCH(C172,'Sales+FC'!H:H,0))</f>
        <v>ABC-14</v>
      </c>
      <c r="C172" s="67" t="str">
        <f>Master!B132</f>
        <v>SKU-389</v>
      </c>
      <c r="D172" s="67" t="str">
        <f>IF(INDEX('Sales+FC'!I:I,MATCH(C172,'Sales+FC'!H:H,0))=0,"",INDEX('Sales+FC'!I:I,MATCH(C172,'Sales+FC'!H:H,0)))</f>
        <v>Description_389</v>
      </c>
      <c r="E172" s="29">
        <f>IFERROR(INDEX('SKU Level Accuracy - Last Month'!I:I,MATCH(C172,'SKU Level Accuracy - Last Month'!C:C,0)),0)</f>
        <v>0.3040752351097179</v>
      </c>
      <c r="F172" s="29">
        <f>IFERROR(INDEX('SKU Level Accuracy - Last Month'!J:J,MATCH(C172,'SKU Level Accuracy - Last Month'!C:C,0)),0)</f>
        <v>0.58934169278996862</v>
      </c>
      <c r="G172" s="68">
        <f>INDEX('Sales+FC'!A:A,MATCH($C172,'Sales+FC'!$H:$H,0))</f>
        <v>4195</v>
      </c>
      <c r="H172" s="68">
        <f>INDEX('Sales+FC'!B:B,MATCH($C172,'Sales+FC'!$H:$H,0))</f>
        <v>450</v>
      </c>
      <c r="I172" s="68">
        <f>INDEX('Sales+FC'!C:C,MATCH($C172,'Sales+FC'!$H:$H,0))</f>
        <v>405.66666666666669</v>
      </c>
      <c r="J172" s="32">
        <f>SUMIFS('Sales+FC'!AV:AV,'Sales+FC'!$H:$H,$C172)</f>
        <v>450</v>
      </c>
      <c r="K172" s="32">
        <f>SUMIFS('Sales+FC'!AW:AW,'Sales+FC'!$H:$H,$C172)</f>
        <v>450</v>
      </c>
      <c r="L172" s="32">
        <f>SUMIFS('Sales+FC'!AX:AX,'Sales+FC'!$H:$H,$C172)</f>
        <v>1</v>
      </c>
      <c r="M172" s="34">
        <f>IFERROR(SUMIFS('Sales+FC'!$D:$D,'Sales+FC'!$H:$H,$C172)/AVERAGE(J172:L172),0)</f>
        <v>1.8179800221975584</v>
      </c>
    </row>
    <row r="173" spans="1:13" x14ac:dyDescent="0.45">
      <c r="A173" s="15" t="str">
        <f>Master!C133</f>
        <v>B</v>
      </c>
      <c r="B173" s="15" t="str">
        <f>INDEX('Sales+FC'!$F:$F,MATCH(C173,'Sales+FC'!H:H,0))</f>
        <v>ABC-10</v>
      </c>
      <c r="C173" s="67" t="str">
        <f>Master!B133</f>
        <v>SKU-414</v>
      </c>
      <c r="D173" s="67" t="str">
        <f>IF(INDEX('Sales+FC'!I:I,MATCH(C173,'Sales+FC'!H:H,0))=0,"",INDEX('Sales+FC'!I:I,MATCH(C173,'Sales+FC'!H:H,0)))</f>
        <v>Description_414</v>
      </c>
      <c r="E173" s="29">
        <f>IFERROR(INDEX('SKU Level Accuracy - Last Month'!I:I,MATCH(C173,'SKU Level Accuracy - Last Month'!C:C,0)),0)</f>
        <v>0.62727272727272743</v>
      </c>
      <c r="F173" s="29">
        <f>IFERROR(INDEX('SKU Level Accuracy - Last Month'!J:J,MATCH(C173,'SKU Level Accuracy - Last Month'!C:C,0)),0)</f>
        <v>0.48484848484848475</v>
      </c>
      <c r="G173" s="68">
        <f>INDEX('Sales+FC'!A:A,MATCH($C173,'Sales+FC'!$H:$H,0))</f>
        <v>3948</v>
      </c>
      <c r="H173" s="68">
        <f>INDEX('Sales+FC'!B:B,MATCH($C173,'Sales+FC'!$H:$H,0))</f>
        <v>550</v>
      </c>
      <c r="I173" s="68">
        <f>INDEX('Sales+FC'!C:C,MATCH($C173,'Sales+FC'!$H:$H,0))</f>
        <v>419.33333333333331</v>
      </c>
      <c r="J173" s="32">
        <f>SUMIFS('Sales+FC'!AV:AV,'Sales+FC'!$H:$H,$C173)</f>
        <v>550</v>
      </c>
      <c r="K173" s="32">
        <f>SUMIFS('Sales+FC'!AW:AW,'Sales+FC'!$H:$H,$C173)</f>
        <v>550</v>
      </c>
      <c r="L173" s="32">
        <f>SUMIFS('Sales+FC'!AX:AX,'Sales+FC'!$H:$H,$C173)</f>
        <v>419</v>
      </c>
      <c r="M173" s="34">
        <f>IFERROR(SUMIFS('Sales+FC'!$D:$D,'Sales+FC'!$H:$H,$C173)/AVERAGE(J173:L173),0)</f>
        <v>2.5062541145490456</v>
      </c>
    </row>
    <row r="174" spans="1:13" x14ac:dyDescent="0.45">
      <c r="A174" s="15" t="str">
        <f>Master!C134</f>
        <v>B</v>
      </c>
      <c r="B174" s="15" t="str">
        <f>INDEX('Sales+FC'!$F:$F,MATCH(C174,'Sales+FC'!H:H,0))</f>
        <v>ABC-2</v>
      </c>
      <c r="C174" s="67" t="str">
        <f>Master!B134</f>
        <v>SKU-35</v>
      </c>
      <c r="D174" s="67" t="str">
        <f>IF(INDEX('Sales+FC'!I:I,MATCH(C174,'Sales+FC'!H:H,0))=0,"",INDEX('Sales+FC'!I:I,MATCH(C174,'Sales+FC'!H:H,0)))</f>
        <v>Description_035</v>
      </c>
      <c r="E174" s="29">
        <f>IFERROR(INDEX('SKU Level Accuracy - Last Month'!I:I,MATCH(C174,'SKU Level Accuracy - Last Month'!C:C,0)),0)</f>
        <v>0.10656370656370651</v>
      </c>
      <c r="F174" s="29">
        <f>IFERROR(INDEX('SKU Level Accuracy - Last Month'!J:J,MATCH(C174,'SKU Level Accuracy - Last Month'!C:C,0)),0)</f>
        <v>0.24710424710424705</v>
      </c>
      <c r="G174" s="68">
        <f>INDEX('Sales+FC'!A:A,MATCH($C174,'Sales+FC'!$H:$H,0))</f>
        <v>3753</v>
      </c>
      <c r="H174" s="68">
        <f>INDEX('Sales+FC'!B:B,MATCH($C174,'Sales+FC'!$H:$H,0))</f>
        <v>550</v>
      </c>
      <c r="I174" s="68">
        <f>INDEX('Sales+FC'!C:C,MATCH($C174,'Sales+FC'!$H:$H,0))</f>
        <v>715</v>
      </c>
      <c r="J174" s="32">
        <f>SUMIFS('Sales+FC'!AV:AV,'Sales+FC'!$H:$H,$C174)</f>
        <v>550</v>
      </c>
      <c r="K174" s="32">
        <f>SUMIFS('Sales+FC'!AW:AW,'Sales+FC'!$H:$H,$C174)</f>
        <v>1200</v>
      </c>
      <c r="L174" s="32">
        <f>SUMIFS('Sales+FC'!AX:AX,'Sales+FC'!$H:$H,$C174)</f>
        <v>279</v>
      </c>
      <c r="M174" s="34">
        <f>IFERROR(SUMIFS('Sales+FC'!$D:$D,'Sales+FC'!$H:$H,$C174)/AVERAGE(J174:L174),0)</f>
        <v>8.0699852143913251</v>
      </c>
    </row>
    <row r="175" spans="1:13" x14ac:dyDescent="0.45">
      <c r="A175" s="15" t="str">
        <f>Master!C135</f>
        <v>B</v>
      </c>
      <c r="B175" s="15" t="str">
        <f>INDEX('Sales+FC'!$F:$F,MATCH(C175,'Sales+FC'!H:H,0))</f>
        <v>ABC-3</v>
      </c>
      <c r="C175" s="67" t="str">
        <f>Master!B135</f>
        <v>SKU-396</v>
      </c>
      <c r="D175" s="67" t="str">
        <f>IF(INDEX('Sales+FC'!I:I,MATCH(C175,'Sales+FC'!H:H,0))=0,"",INDEX('Sales+FC'!I:I,MATCH(C175,'Sales+FC'!H:H,0)))</f>
        <v>Description_396</v>
      </c>
      <c r="E175" s="29">
        <f>IFERROR(INDEX('SKU Level Accuracy - Last Month'!I:I,MATCH(C175,'SKU Level Accuracy - Last Month'!C:C,0)),0)</f>
        <v>0.95238095238095244</v>
      </c>
      <c r="F175" s="29">
        <f>IFERROR(INDEX('SKU Level Accuracy - Last Month'!J:J,MATCH(C175,'SKU Level Accuracy - Last Month'!C:C,0)),0)</f>
        <v>0.94179894179894164</v>
      </c>
      <c r="G175" s="68">
        <f>INDEX('Sales+FC'!A:A,MATCH($C175,'Sales+FC'!$H:$H,0))</f>
        <v>3568</v>
      </c>
      <c r="H175" s="68">
        <f>INDEX('Sales+FC'!B:B,MATCH($C175,'Sales+FC'!$H:$H,0))</f>
        <v>1100</v>
      </c>
      <c r="I175" s="68">
        <f>INDEX('Sales+FC'!C:C,MATCH($C175,'Sales+FC'!$H:$H,0))</f>
        <v>720</v>
      </c>
      <c r="J175" s="32">
        <f>SUMIFS('Sales+FC'!AV:AV,'Sales+FC'!$H:$H,$C175)</f>
        <v>1100</v>
      </c>
      <c r="K175" s="32">
        <f>SUMIFS('Sales+FC'!AW:AW,'Sales+FC'!$H:$H,$C175)</f>
        <v>1000</v>
      </c>
      <c r="L175" s="32">
        <f>SUMIFS('Sales+FC'!AX:AX,'Sales+FC'!$H:$H,$C175)</f>
        <v>920</v>
      </c>
      <c r="M175" s="34">
        <f>IFERROR(SUMIFS('Sales+FC'!$D:$D,'Sales+FC'!$H:$H,$C175)/AVERAGE(J175:L175),0)</f>
        <v>13.543708609271524</v>
      </c>
    </row>
    <row r="176" spans="1:13" x14ac:dyDescent="0.45">
      <c r="A176" s="15" t="str">
        <f>Master!C136</f>
        <v>B</v>
      </c>
      <c r="B176" s="15" t="str">
        <f>INDEX('Sales+FC'!$F:$F,MATCH(C176,'Sales+FC'!H:H,0))</f>
        <v>ABC-10</v>
      </c>
      <c r="C176" s="67" t="str">
        <f>Master!B136</f>
        <v>SKU-425</v>
      </c>
      <c r="D176" s="67" t="str">
        <f>IF(INDEX('Sales+FC'!I:I,MATCH(C176,'Sales+FC'!H:H,0))=0,"",INDEX('Sales+FC'!I:I,MATCH(C176,'Sales+FC'!H:H,0)))</f>
        <v>Description_425</v>
      </c>
      <c r="E176" s="29">
        <f>IFERROR(INDEX('SKU Level Accuracy - Last Month'!I:I,MATCH(C176,'SKU Level Accuracy - Last Month'!C:C,0)),0)</f>
        <v>0.90039840637450208</v>
      </c>
      <c r="F176" s="29">
        <f>IFERROR(INDEX('SKU Level Accuracy - Last Month'!J:J,MATCH(C176,'SKU Level Accuracy - Last Month'!C:C,0)),0)</f>
        <v>0.64541832669322696</v>
      </c>
      <c r="G176" s="68">
        <f>INDEX('Sales+FC'!A:A,MATCH($C176,'Sales+FC'!$H:$H,0))</f>
        <v>2839</v>
      </c>
      <c r="H176" s="68">
        <f>INDEX('Sales+FC'!B:B,MATCH($C176,'Sales+FC'!$H:$H,0))</f>
        <v>340</v>
      </c>
      <c r="I176" s="68">
        <f>INDEX('Sales+FC'!C:C,MATCH($C176,'Sales+FC'!$H:$H,0))</f>
        <v>248.33333333333334</v>
      </c>
      <c r="J176" s="32">
        <f>SUMIFS('Sales+FC'!AV:AV,'Sales+FC'!$H:$H,$C176)</f>
        <v>340</v>
      </c>
      <c r="K176" s="32">
        <f>SUMIFS('Sales+FC'!AW:AW,'Sales+FC'!$H:$H,$C176)</f>
        <v>340</v>
      </c>
      <c r="L176" s="32">
        <f>SUMIFS('Sales+FC'!AX:AX,'Sales+FC'!$H:$H,$C176)</f>
        <v>204</v>
      </c>
      <c r="M176" s="34">
        <f>IFERROR(SUMIFS('Sales+FC'!$D:$D,'Sales+FC'!$H:$H,$C176)/AVERAGE(J176:L176),0)</f>
        <v>7.4389140271493206</v>
      </c>
    </row>
    <row r="177" spans="1:13" x14ac:dyDescent="0.45">
      <c r="A177" s="15" t="str">
        <f>Master!C137</f>
        <v>B</v>
      </c>
      <c r="B177" s="15" t="str">
        <f>INDEX('Sales+FC'!$F:$F,MATCH(C177,'Sales+FC'!H:H,0))</f>
        <v>ABC-1</v>
      </c>
      <c r="C177" s="67" t="str">
        <f>Master!B137</f>
        <v>SKU-14</v>
      </c>
      <c r="D177" s="67" t="str">
        <f>IF(INDEX('Sales+FC'!I:I,MATCH(C177,'Sales+FC'!H:H,0))=0,"",INDEX('Sales+FC'!I:I,MATCH(C177,'Sales+FC'!H:H,0)))</f>
        <v>Description_014</v>
      </c>
      <c r="E177" s="29">
        <f>IFERROR(INDEX('SKU Level Accuracy - Last Month'!I:I,MATCH(C177,'SKU Level Accuracy - Last Month'!C:C,0)),0)</f>
        <v>0.83552631578947367</v>
      </c>
      <c r="F177" s="29">
        <f>IFERROR(INDEX('SKU Level Accuracy - Last Month'!J:J,MATCH(C177,'SKU Level Accuracy - Last Month'!C:C,0)),0)</f>
        <v>0.98684210526315785</v>
      </c>
      <c r="G177" s="68">
        <f>INDEX('Sales+FC'!A:A,MATCH($C177,'Sales+FC'!$H:$H,0))</f>
        <v>2215</v>
      </c>
      <c r="H177" s="68">
        <f>INDEX('Sales+FC'!B:B,MATCH($C177,'Sales+FC'!$H:$H,0))</f>
        <v>150</v>
      </c>
      <c r="I177" s="68">
        <f>INDEX('Sales+FC'!C:C,MATCH($C177,'Sales+FC'!$H:$H,0))</f>
        <v>159.33333333333334</v>
      </c>
      <c r="J177" s="32">
        <f>SUMIFS('Sales+FC'!AV:AV,'Sales+FC'!$H:$H,$C177)</f>
        <v>150</v>
      </c>
      <c r="K177" s="32">
        <f>SUMIFS('Sales+FC'!AW:AW,'Sales+FC'!$H:$H,$C177)</f>
        <v>150</v>
      </c>
      <c r="L177" s="32">
        <f>SUMIFS('Sales+FC'!AX:AX,'Sales+FC'!$H:$H,$C177)</f>
        <v>147</v>
      </c>
      <c r="M177" s="34">
        <f>IFERROR(SUMIFS('Sales+FC'!$D:$D,'Sales+FC'!$H:$H,$C177)/AVERAGE(J177:L177),0)</f>
        <v>28.624161073825505</v>
      </c>
    </row>
    <row r="178" spans="1:13" x14ac:dyDescent="0.45">
      <c r="A178" s="15" t="str">
        <f>Master!C138</f>
        <v>B</v>
      </c>
      <c r="B178" s="15" t="str">
        <f>INDEX('Sales+FC'!$F:$F,MATCH(C178,'Sales+FC'!H:H,0))</f>
        <v>ABC-10</v>
      </c>
      <c r="C178" s="67" t="str">
        <f>Master!B138</f>
        <v>SKU-420</v>
      </c>
      <c r="D178" s="67" t="str">
        <f>IF(INDEX('Sales+FC'!I:I,MATCH(C178,'Sales+FC'!H:H,0))=0,"",INDEX('Sales+FC'!I:I,MATCH(C178,'Sales+FC'!H:H,0)))</f>
        <v>Description_420</v>
      </c>
      <c r="E178" s="29">
        <f>IFERROR(INDEX('SKU Level Accuracy - Last Month'!I:I,MATCH(C178,'SKU Level Accuracy - Last Month'!C:C,0)),0)</f>
        <v>1</v>
      </c>
      <c r="F178" s="29">
        <f>IFERROR(INDEX('SKU Level Accuracy - Last Month'!J:J,MATCH(C178,'SKU Level Accuracy - Last Month'!C:C,0)),0)</f>
        <v>1</v>
      </c>
      <c r="G178" s="68">
        <f>INDEX('Sales+FC'!A:A,MATCH($C178,'Sales+FC'!$H:$H,0))</f>
        <v>2075</v>
      </c>
      <c r="H178" s="68">
        <f>INDEX('Sales+FC'!B:B,MATCH($C178,'Sales+FC'!$H:$H,0))</f>
        <v>200</v>
      </c>
      <c r="I178" s="68">
        <f>INDEX('Sales+FC'!C:C,MATCH($C178,'Sales+FC'!$H:$H,0))</f>
        <v>117</v>
      </c>
      <c r="J178" s="32">
        <f>SUMIFS('Sales+FC'!AV:AV,'Sales+FC'!$H:$H,$C178)</f>
        <v>200</v>
      </c>
      <c r="K178" s="32">
        <f>SUMIFS('Sales+FC'!AW:AW,'Sales+FC'!$H:$H,$C178)</f>
        <v>200</v>
      </c>
      <c r="L178" s="32">
        <f>SUMIFS('Sales+FC'!AX:AX,'Sales+FC'!$H:$H,$C178)</f>
        <v>135</v>
      </c>
      <c r="M178" s="34">
        <f>IFERROR(SUMIFS('Sales+FC'!$D:$D,'Sales+FC'!$H:$H,$C178)/AVERAGE(J178:L178),0)</f>
        <v>0</v>
      </c>
    </row>
    <row r="179" spans="1:13" x14ac:dyDescent="0.45">
      <c r="A179" s="15" t="str">
        <f>Master!C139</f>
        <v>B</v>
      </c>
      <c r="B179" s="15" t="str">
        <f>INDEX('Sales+FC'!$F:$F,MATCH(C179,'Sales+FC'!H:H,0))</f>
        <v>ABC-11</v>
      </c>
      <c r="C179" s="67" t="str">
        <f>Master!B139</f>
        <v>SKU-354</v>
      </c>
      <c r="D179" s="67" t="str">
        <f>IF(INDEX('Sales+FC'!I:I,MATCH(C179,'Sales+FC'!H:H,0))=0,"",INDEX('Sales+FC'!I:I,MATCH(C179,'Sales+FC'!H:H,0)))</f>
        <v>Description_354</v>
      </c>
      <c r="E179" s="29">
        <f>IFERROR(INDEX('SKU Level Accuracy - Last Month'!I:I,MATCH(C179,'SKU Level Accuracy - Last Month'!C:C,0)),0)</f>
        <v>0</v>
      </c>
      <c r="F179" s="29">
        <f>IFERROR(INDEX('SKU Level Accuracy - Last Month'!J:J,MATCH(C179,'SKU Level Accuracy - Last Month'!C:C,0)),0)</f>
        <v>0</v>
      </c>
      <c r="G179" s="68">
        <f>INDEX('Sales+FC'!A:A,MATCH($C179,'Sales+FC'!$H:$H,0))</f>
        <v>1826</v>
      </c>
      <c r="H179" s="68">
        <f>INDEX('Sales+FC'!B:B,MATCH($C179,'Sales+FC'!$H:$H,0))</f>
        <v>300</v>
      </c>
      <c r="I179" s="68">
        <f>INDEX('Sales+FC'!C:C,MATCH($C179,'Sales+FC'!$H:$H,0))</f>
        <v>228.33333333333334</v>
      </c>
      <c r="J179" s="32">
        <f>SUMIFS('Sales+FC'!AV:AV,'Sales+FC'!$H:$H,$C179)</f>
        <v>300</v>
      </c>
      <c r="K179" s="32">
        <f>SUMIFS('Sales+FC'!AW:AW,'Sales+FC'!$H:$H,$C179)</f>
        <v>300</v>
      </c>
      <c r="L179" s="32">
        <f>SUMIFS('Sales+FC'!AX:AX,'Sales+FC'!$H:$H,$C179)</f>
        <v>234</v>
      </c>
      <c r="M179" s="34">
        <f>IFERROR(SUMIFS('Sales+FC'!$D:$D,'Sales+FC'!$H:$H,$C179)/AVERAGE(J179:L179),0)</f>
        <v>18.312949640287769</v>
      </c>
    </row>
    <row r="180" spans="1:13" x14ac:dyDescent="0.45">
      <c r="A180" s="15" t="str">
        <f>Master!C140</f>
        <v>B</v>
      </c>
      <c r="B180" s="15" t="str">
        <f>INDEX('Sales+FC'!$F:$F,MATCH(C180,'Sales+FC'!H:H,0))</f>
        <v>ABC-14</v>
      </c>
      <c r="C180" s="67" t="str">
        <f>Master!B140</f>
        <v>SKU-391</v>
      </c>
      <c r="D180" s="67" t="str">
        <f>IF(INDEX('Sales+FC'!I:I,MATCH(C180,'Sales+FC'!H:H,0))=0,"",INDEX('Sales+FC'!I:I,MATCH(C180,'Sales+FC'!H:H,0)))</f>
        <v>Description_391</v>
      </c>
      <c r="E180" s="29">
        <f>IFERROR(INDEX('SKU Level Accuracy - Last Month'!I:I,MATCH(C180,'SKU Level Accuracy - Last Month'!C:C,0)),0)</f>
        <v>0.48245614035087714</v>
      </c>
      <c r="F180" s="29">
        <f>IFERROR(INDEX('SKU Level Accuracy - Last Month'!J:J,MATCH(C180,'SKU Level Accuracy - Last Month'!C:C,0)),0)</f>
        <v>0.70175438596491224</v>
      </c>
      <c r="G180" s="68">
        <f>INDEX('Sales+FC'!A:A,MATCH($C180,'Sales+FC'!$H:$H,0))</f>
        <v>1560</v>
      </c>
      <c r="H180" s="68">
        <f>INDEX('Sales+FC'!B:B,MATCH($C180,'Sales+FC'!$H:$H,0))</f>
        <v>80</v>
      </c>
      <c r="I180" s="68">
        <f>INDEX('Sales+FC'!C:C,MATCH($C180,'Sales+FC'!$H:$H,0))</f>
        <v>96.666666666666671</v>
      </c>
      <c r="J180" s="32">
        <f>SUMIFS('Sales+FC'!AV:AV,'Sales+FC'!$H:$H,$C180)</f>
        <v>80</v>
      </c>
      <c r="K180" s="32">
        <f>SUMIFS('Sales+FC'!AW:AW,'Sales+FC'!$H:$H,$C180)</f>
        <v>107</v>
      </c>
      <c r="L180" s="32">
        <f>SUMIFS('Sales+FC'!AX:AX,'Sales+FC'!$H:$H,$C180)</f>
        <v>124</v>
      </c>
      <c r="M180" s="34">
        <f>IFERROR(SUMIFS('Sales+FC'!$D:$D,'Sales+FC'!$H:$H,$C180)/AVERAGE(J180:L180),0)</f>
        <v>9.163987138263666</v>
      </c>
    </row>
    <row r="181" spans="1:13" x14ac:dyDescent="0.45">
      <c r="A181" s="15" t="str">
        <f>Master!C141</f>
        <v>B</v>
      </c>
      <c r="B181" s="15" t="str">
        <f>INDEX('Sales+FC'!$F:$F,MATCH(C181,'Sales+FC'!H:H,0))</f>
        <v>ABC-12</v>
      </c>
      <c r="C181" s="67" t="str">
        <f>Master!B141</f>
        <v>SKU-378</v>
      </c>
      <c r="D181" s="67" t="str">
        <f>IF(INDEX('Sales+FC'!I:I,MATCH(C181,'Sales+FC'!H:H,0))=0,"",INDEX('Sales+FC'!I:I,MATCH(C181,'Sales+FC'!H:H,0)))</f>
        <v>Description_378</v>
      </c>
      <c r="E181" s="29">
        <f>IFERROR(INDEX('SKU Level Accuracy - Last Month'!I:I,MATCH(C181,'SKU Level Accuracy - Last Month'!C:C,0)),0)</f>
        <v>0.21126760563380265</v>
      </c>
      <c r="F181" s="29">
        <f>IFERROR(INDEX('SKU Level Accuracy - Last Month'!J:J,MATCH(C181,'SKU Level Accuracy - Last Month'!C:C,0)),0)</f>
        <v>0.70422535211267612</v>
      </c>
      <c r="G181" s="68">
        <f>INDEX('Sales+FC'!A:A,MATCH($C181,'Sales+FC'!$H:$H,0))</f>
        <v>1406</v>
      </c>
      <c r="H181" s="68">
        <f>INDEX('Sales+FC'!B:B,MATCH($C181,'Sales+FC'!$H:$H,0))</f>
        <v>80</v>
      </c>
      <c r="I181" s="68">
        <f>INDEX('Sales+FC'!C:C,MATCH($C181,'Sales+FC'!$H:$H,0))</f>
        <v>90.333333333333329</v>
      </c>
      <c r="J181" s="32">
        <f>SUMIFS('Sales+FC'!AV:AV,'Sales+FC'!$H:$H,$C181)</f>
        <v>80</v>
      </c>
      <c r="K181" s="32">
        <f>SUMIFS('Sales+FC'!AW:AW,'Sales+FC'!$H:$H,$C181)</f>
        <v>460</v>
      </c>
      <c r="L181" s="32">
        <f>SUMIFS('Sales+FC'!AX:AX,'Sales+FC'!$H:$H,$C181)</f>
        <v>109</v>
      </c>
      <c r="M181" s="34">
        <f>IFERROR(SUMIFS('Sales+FC'!$D:$D,'Sales+FC'!$H:$H,$C181)/AVERAGE(J181:L181),0)</f>
        <v>0</v>
      </c>
    </row>
    <row r="182" spans="1:13" x14ac:dyDescent="0.45">
      <c r="A182" s="15" t="str">
        <f>Master!C142</f>
        <v>B</v>
      </c>
      <c r="B182" s="15" t="str">
        <f>INDEX('Sales+FC'!$F:$F,MATCH(C182,'Sales+FC'!H:H,0))</f>
        <v>ABC-10</v>
      </c>
      <c r="C182" s="67" t="str">
        <f>Master!B142</f>
        <v>SKU-423</v>
      </c>
      <c r="D182" s="67" t="str">
        <f>IF(INDEX('Sales+FC'!I:I,MATCH(C182,'Sales+FC'!H:H,0))=0,"",INDEX('Sales+FC'!I:I,MATCH(C182,'Sales+FC'!H:H,0)))</f>
        <v>Description_423</v>
      </c>
      <c r="E182" s="29">
        <f>IFERROR(INDEX('SKU Level Accuracy - Last Month'!I:I,MATCH(C182,'SKU Level Accuracy - Last Month'!C:C,0)),0)</f>
        <v>0.89320388349514557</v>
      </c>
      <c r="F182" s="29">
        <f>IFERROR(INDEX('SKU Level Accuracy - Last Month'!J:J,MATCH(C182,'SKU Level Accuracy - Last Month'!C:C,0)),0)</f>
        <v>0.83495145631067957</v>
      </c>
      <c r="G182" s="68">
        <f>INDEX('Sales+FC'!A:A,MATCH($C182,'Sales+FC'!$H:$H,0))</f>
        <v>1307</v>
      </c>
      <c r="H182" s="68">
        <f>INDEX('Sales+FC'!B:B,MATCH($C182,'Sales+FC'!$H:$H,0))</f>
        <v>120</v>
      </c>
      <c r="I182" s="68">
        <f>INDEX('Sales+FC'!C:C,MATCH($C182,'Sales+FC'!$H:$H,0))</f>
        <v>110.33333333333333</v>
      </c>
      <c r="J182" s="32">
        <f>SUMIFS('Sales+FC'!AV:AV,'Sales+FC'!$H:$H,$C182)</f>
        <v>120</v>
      </c>
      <c r="K182" s="32">
        <f>SUMIFS('Sales+FC'!AW:AW,'Sales+FC'!$H:$H,$C182)</f>
        <v>120</v>
      </c>
      <c r="L182" s="32">
        <f>SUMIFS('Sales+FC'!AX:AX,'Sales+FC'!$H:$H,$C182)</f>
        <v>103</v>
      </c>
      <c r="M182" s="34">
        <f>IFERROR(SUMIFS('Sales+FC'!$D:$D,'Sales+FC'!$H:$H,$C182)/AVERAGE(J182:L182),0)</f>
        <v>7.9154518950437325</v>
      </c>
    </row>
    <row r="183" spans="1:13" x14ac:dyDescent="0.45">
      <c r="A183" s="15" t="str">
        <f>Master!C143</f>
        <v>B</v>
      </c>
      <c r="B183" s="15" t="str">
        <f>INDEX('Sales+FC'!$F:$F,MATCH(C183,'Sales+FC'!H:H,0))</f>
        <v>ABC-12</v>
      </c>
      <c r="C183" s="67" t="str">
        <f>Master!B143</f>
        <v>SKU-370</v>
      </c>
      <c r="D183" s="67" t="str">
        <f>IF(INDEX('Sales+FC'!I:I,MATCH(C183,'Sales+FC'!H:H,0))=0,"",INDEX('Sales+FC'!I:I,MATCH(C183,'Sales+FC'!H:H,0)))</f>
        <v>Description_370</v>
      </c>
      <c r="E183" s="29">
        <f>IFERROR(INDEX('SKU Level Accuracy - Last Month'!I:I,MATCH(C183,'SKU Level Accuracy - Last Month'!C:C,0)),0)</f>
        <v>0.39130434782608692</v>
      </c>
      <c r="F183" s="29">
        <f>IFERROR(INDEX('SKU Level Accuracy - Last Month'!J:J,MATCH(C183,'SKU Level Accuracy - Last Month'!C:C,0)),0)</f>
        <v>0.31521739130434778</v>
      </c>
      <c r="G183" s="68">
        <f>INDEX('Sales+FC'!A:A,MATCH($C183,'Sales+FC'!$H:$H,0))</f>
        <v>1236</v>
      </c>
      <c r="H183" s="68">
        <f>INDEX('Sales+FC'!B:B,MATCH($C183,'Sales+FC'!$H:$H,0))</f>
        <v>155</v>
      </c>
      <c r="I183" s="68">
        <f>INDEX('Sales+FC'!C:C,MATCH($C183,'Sales+FC'!$H:$H,0))</f>
        <v>127.33333333333333</v>
      </c>
      <c r="J183" s="32">
        <f>SUMIFS('Sales+FC'!AV:AV,'Sales+FC'!$H:$H,$C183)</f>
        <v>155</v>
      </c>
      <c r="K183" s="32">
        <f>SUMIFS('Sales+FC'!AW:AW,'Sales+FC'!$H:$H,$C183)</f>
        <v>155</v>
      </c>
      <c r="L183" s="32">
        <f>SUMIFS('Sales+FC'!AX:AX,'Sales+FC'!$H:$H,$C183)</f>
        <v>89</v>
      </c>
      <c r="M183" s="34">
        <f>IFERROR(SUMIFS('Sales+FC'!$D:$D,'Sales+FC'!$H:$H,$C183)/AVERAGE(J183:L183),0)</f>
        <v>0</v>
      </c>
    </row>
    <row r="184" spans="1:13" x14ac:dyDescent="0.45">
      <c r="A184" s="15" t="str">
        <f>Master!C144</f>
        <v>B</v>
      </c>
      <c r="B184" s="15" t="str">
        <f>INDEX('Sales+FC'!$F:$F,MATCH(C184,'Sales+FC'!H:H,0))</f>
        <v>ABC-3</v>
      </c>
      <c r="C184" s="67" t="str">
        <f>Master!B144</f>
        <v>SKU-397</v>
      </c>
      <c r="D184" s="67" t="str">
        <f>IF(INDEX('Sales+FC'!I:I,MATCH(C184,'Sales+FC'!H:H,0))=0,"",INDEX('Sales+FC'!I:I,MATCH(C184,'Sales+FC'!H:H,0)))</f>
        <v>Description_397</v>
      </c>
      <c r="E184" s="29">
        <f>IFERROR(INDEX('SKU Level Accuracy - Last Month'!I:I,MATCH(C184,'SKU Level Accuracy - Last Month'!C:C,0)),0)</f>
        <v>0</v>
      </c>
      <c r="F184" s="29">
        <f>IFERROR(INDEX('SKU Level Accuracy - Last Month'!J:J,MATCH(C184,'SKU Level Accuracy - Last Month'!C:C,0)),0)</f>
        <v>0</v>
      </c>
      <c r="G184" s="68">
        <f>INDEX('Sales+FC'!A:A,MATCH($C184,'Sales+FC'!$H:$H,0))</f>
        <v>1062</v>
      </c>
      <c r="H184" s="68">
        <f>INDEX('Sales+FC'!B:B,MATCH($C184,'Sales+FC'!$H:$H,0))</f>
        <v>750</v>
      </c>
      <c r="I184" s="68">
        <f>INDEX('Sales+FC'!C:C,MATCH($C184,'Sales+FC'!$H:$H,0))</f>
        <v>267.33333333333331</v>
      </c>
      <c r="J184" s="32">
        <f>SUMIFS('Sales+FC'!AV:AV,'Sales+FC'!$H:$H,$C184)</f>
        <v>750</v>
      </c>
      <c r="K184" s="32">
        <f>SUMIFS('Sales+FC'!AW:AW,'Sales+FC'!$H:$H,$C184)</f>
        <v>620</v>
      </c>
      <c r="L184" s="32">
        <f>SUMIFS('Sales+FC'!AX:AX,'Sales+FC'!$H:$H,$C184)</f>
        <v>24</v>
      </c>
      <c r="M184" s="34">
        <f>IFERROR(SUMIFS('Sales+FC'!$D:$D,'Sales+FC'!$H:$H,$C184)/AVERAGE(J184:L184),0)</f>
        <v>28.902439024390244</v>
      </c>
    </row>
    <row r="185" spans="1:13" x14ac:dyDescent="0.45">
      <c r="A185" s="15" t="str">
        <f>Master!C145</f>
        <v>B</v>
      </c>
      <c r="B185" s="15" t="str">
        <f>INDEX('Sales+FC'!$F:$F,MATCH(C185,'Sales+FC'!H:H,0))</f>
        <v>ABC-14</v>
      </c>
      <c r="C185" s="67" t="str">
        <f>Master!B145</f>
        <v>SKU-393</v>
      </c>
      <c r="D185" s="67" t="str">
        <f>IF(INDEX('Sales+FC'!I:I,MATCH(C185,'Sales+FC'!H:H,0))=0,"",INDEX('Sales+FC'!I:I,MATCH(C185,'Sales+FC'!H:H,0)))</f>
        <v>Description_393</v>
      </c>
      <c r="E185" s="29">
        <f>IFERROR(INDEX('SKU Level Accuracy - Last Month'!I:I,MATCH(C185,'SKU Level Accuracy - Last Month'!C:C,0)),0)</f>
        <v>0</v>
      </c>
      <c r="F185" s="29">
        <f>IFERROR(INDEX('SKU Level Accuracy - Last Month'!J:J,MATCH(C185,'SKU Level Accuracy - Last Month'!C:C,0)),0)</f>
        <v>0.24561403508771928</v>
      </c>
      <c r="G185" s="68">
        <f>INDEX('Sales+FC'!A:A,MATCH($C185,'Sales+FC'!$H:$H,0))</f>
        <v>1023</v>
      </c>
      <c r="H185" s="68">
        <f>INDEX('Sales+FC'!B:B,MATCH($C185,'Sales+FC'!$H:$H,0))</f>
        <v>100</v>
      </c>
      <c r="I185" s="68">
        <f>INDEX('Sales+FC'!C:C,MATCH($C185,'Sales+FC'!$H:$H,0))</f>
        <v>54.666666666666664</v>
      </c>
      <c r="J185" s="32">
        <f>SUMIFS('Sales+FC'!AV:AV,'Sales+FC'!$H:$H,$C185)</f>
        <v>100</v>
      </c>
      <c r="K185" s="32">
        <f>SUMIFS('Sales+FC'!AW:AW,'Sales+FC'!$H:$H,$C185)</f>
        <v>100</v>
      </c>
      <c r="L185" s="32">
        <f>SUMIFS('Sales+FC'!AX:AX,'Sales+FC'!$H:$H,$C185)</f>
        <v>66</v>
      </c>
      <c r="M185" s="34">
        <f>IFERROR(SUMIFS('Sales+FC'!$D:$D,'Sales+FC'!$H:$H,$C185)/AVERAGE(J185:L185),0)</f>
        <v>12.180451127819548</v>
      </c>
    </row>
    <row r="186" spans="1:13" x14ac:dyDescent="0.45">
      <c r="A186" s="15" t="str">
        <f>Master!C146</f>
        <v>B</v>
      </c>
      <c r="B186" s="15" t="str">
        <f>INDEX('Sales+FC'!$F:$F,MATCH(C186,'Sales+FC'!H:H,0))</f>
        <v>ABC-11</v>
      </c>
      <c r="C186" s="67" t="str">
        <f>Master!B146</f>
        <v>SKU-342</v>
      </c>
      <c r="D186" s="67" t="str">
        <f>IF(INDEX('Sales+FC'!I:I,MATCH(C186,'Sales+FC'!H:H,0))=0,"",INDEX('Sales+FC'!I:I,MATCH(C186,'Sales+FC'!H:H,0)))</f>
        <v>Description_342</v>
      </c>
      <c r="E186" s="29">
        <f>IFERROR(INDEX('SKU Level Accuracy - Last Month'!I:I,MATCH(C186,'SKU Level Accuracy - Last Month'!C:C,0)),0)</f>
        <v>0.93333333333333324</v>
      </c>
      <c r="F186" s="29">
        <f>IFERROR(INDEX('SKU Level Accuracy - Last Month'!J:J,MATCH(C186,'SKU Level Accuracy - Last Month'!C:C,0)),0)</f>
        <v>0.90476190476190477</v>
      </c>
      <c r="G186" s="68">
        <f>INDEX('Sales+FC'!A:A,MATCH($C186,'Sales+FC'!$H:$H,0))</f>
        <v>925</v>
      </c>
      <c r="H186" s="68">
        <f>INDEX('Sales+FC'!B:B,MATCH($C186,'Sales+FC'!$H:$H,0))</f>
        <v>95</v>
      </c>
      <c r="I186" s="68">
        <f>INDEX('Sales+FC'!C:C,MATCH($C186,'Sales+FC'!$H:$H,0))</f>
        <v>101.33333333333333</v>
      </c>
      <c r="J186" s="32">
        <f>SUMIFS('Sales+FC'!AV:AV,'Sales+FC'!$H:$H,$C186)</f>
        <v>95</v>
      </c>
      <c r="K186" s="32">
        <f>SUMIFS('Sales+FC'!AW:AW,'Sales+FC'!$H:$H,$C186)</f>
        <v>95</v>
      </c>
      <c r="L186" s="32">
        <f>SUMIFS('Sales+FC'!AX:AX,'Sales+FC'!$H:$H,$C186)</f>
        <v>82</v>
      </c>
      <c r="M186" s="34">
        <f>IFERROR(SUMIFS('Sales+FC'!$D:$D,'Sales+FC'!$H:$H,$C186)/AVERAGE(J186:L186),0)</f>
        <v>33.73897058823529</v>
      </c>
    </row>
    <row r="187" spans="1:13" x14ac:dyDescent="0.45">
      <c r="A187" s="15" t="str">
        <f>Master!C147</f>
        <v>B</v>
      </c>
      <c r="B187" s="15" t="str">
        <f>INDEX('Sales+FC'!$F:$F,MATCH(C187,'Sales+FC'!H:H,0))</f>
        <v>ABC-11</v>
      </c>
      <c r="C187" s="67" t="str">
        <f>Master!B147</f>
        <v>SKU-351</v>
      </c>
      <c r="D187" s="67" t="str">
        <f>IF(INDEX('Sales+FC'!I:I,MATCH(C187,'Sales+FC'!H:H,0))=0,"",INDEX('Sales+FC'!I:I,MATCH(C187,'Sales+FC'!H:H,0)))</f>
        <v>Description_351</v>
      </c>
      <c r="E187" s="29">
        <f>IFERROR(INDEX('SKU Level Accuracy - Last Month'!I:I,MATCH(C187,'SKU Level Accuracy - Last Month'!C:C,0)),0)</f>
        <v>0.95918367346938782</v>
      </c>
      <c r="F187" s="29">
        <f>IFERROR(INDEX('SKU Level Accuracy - Last Month'!J:J,MATCH(C187,'SKU Level Accuracy - Last Month'!C:C,0)),0)</f>
        <v>0.51020408163265296</v>
      </c>
      <c r="G187" s="68">
        <f>INDEX('Sales+FC'!A:A,MATCH($C187,'Sales+FC'!$H:$H,0))</f>
        <v>844</v>
      </c>
      <c r="H187" s="68">
        <f>INDEX('Sales+FC'!B:B,MATCH($C187,'Sales+FC'!$H:$H,0))</f>
        <v>50</v>
      </c>
      <c r="I187" s="68">
        <f>INDEX('Sales+FC'!C:C,MATCH($C187,'Sales+FC'!$H:$H,0))</f>
        <v>93.666666666666671</v>
      </c>
      <c r="J187" s="32">
        <f>SUMIFS('Sales+FC'!AV:AV,'Sales+FC'!$H:$H,$C187)</f>
        <v>50</v>
      </c>
      <c r="K187" s="32">
        <f>SUMIFS('Sales+FC'!AW:AW,'Sales+FC'!$H:$H,$C187)</f>
        <v>50</v>
      </c>
      <c r="L187" s="32">
        <f>SUMIFS('Sales+FC'!AX:AX,'Sales+FC'!$H:$H,$C187)</f>
        <v>73</v>
      </c>
      <c r="M187" s="34">
        <f>IFERROR(SUMIFS('Sales+FC'!$D:$D,'Sales+FC'!$H:$H,$C187)/AVERAGE(J187:L187),0)</f>
        <v>81.468208092485554</v>
      </c>
    </row>
    <row r="188" spans="1:13" x14ac:dyDescent="0.45">
      <c r="A188" s="15" t="str">
        <f>Master!C148</f>
        <v>B</v>
      </c>
      <c r="B188" s="15" t="str">
        <f>INDEX('Sales+FC'!$F:$F,MATCH(C188,'Sales+FC'!H:H,0))</f>
        <v>ABC-7</v>
      </c>
      <c r="C188" s="67" t="str">
        <f>Master!B148</f>
        <v>SKU-212</v>
      </c>
      <c r="D188" s="67" t="str">
        <f>IF(INDEX('Sales+FC'!I:I,MATCH(C188,'Sales+FC'!H:H,0))=0,"",INDEX('Sales+FC'!I:I,MATCH(C188,'Sales+FC'!H:H,0)))</f>
        <v>Description_212</v>
      </c>
      <c r="E188" s="29">
        <f>IFERROR(INDEX('SKU Level Accuracy - Last Month'!I:I,MATCH(C188,'SKU Level Accuracy - Last Month'!C:C,0)),0)</f>
        <v>0.22499999999999998</v>
      </c>
      <c r="F188" s="29">
        <f>IFERROR(INDEX('SKU Level Accuracy - Last Month'!J:J,MATCH(C188,'SKU Level Accuracy - Last Month'!C:C,0)),0)</f>
        <v>0</v>
      </c>
      <c r="G188" s="68">
        <f>INDEX('Sales+FC'!A:A,MATCH($C188,'Sales+FC'!$H:$H,0))</f>
        <v>735</v>
      </c>
      <c r="H188" s="68">
        <f>INDEX('Sales+FC'!B:B,MATCH($C188,'Sales+FC'!$H:$H,0))</f>
        <v>80</v>
      </c>
      <c r="I188" s="68">
        <f>INDEX('Sales+FC'!C:C,MATCH($C188,'Sales+FC'!$H:$H,0))</f>
        <v>60</v>
      </c>
      <c r="J188" s="32">
        <f>SUMIFS('Sales+FC'!AV:AV,'Sales+FC'!$H:$H,$C188)</f>
        <v>80</v>
      </c>
      <c r="K188" s="32">
        <f>SUMIFS('Sales+FC'!AW:AW,'Sales+FC'!$H:$H,$C188)</f>
        <v>80</v>
      </c>
      <c r="L188" s="32">
        <f>SUMIFS('Sales+FC'!AX:AX,'Sales+FC'!$H:$H,$C188)</f>
        <v>57</v>
      </c>
      <c r="M188" s="34">
        <f>IFERROR(SUMIFS('Sales+FC'!$D:$D,'Sales+FC'!$H:$H,$C188)/AVERAGE(J188:L188),0)</f>
        <v>122.82027649769586</v>
      </c>
    </row>
    <row r="189" spans="1:13" x14ac:dyDescent="0.45">
      <c r="A189" s="15" t="str">
        <f>Master!C149</f>
        <v>B</v>
      </c>
      <c r="B189" s="15" t="str">
        <f>INDEX('Sales+FC'!$F:$F,MATCH(C189,'Sales+FC'!H:H,0))</f>
        <v>ABC-10</v>
      </c>
      <c r="C189" s="67" t="str">
        <f>Master!B149</f>
        <v>SKU-434</v>
      </c>
      <c r="D189" s="67" t="str">
        <f>IF(INDEX('Sales+FC'!I:I,MATCH(C189,'Sales+FC'!H:H,0))=0,"",INDEX('Sales+FC'!I:I,MATCH(C189,'Sales+FC'!H:H,0)))</f>
        <v>Description_434</v>
      </c>
      <c r="E189" s="29">
        <f>IFERROR(INDEX('SKU Level Accuracy - Last Month'!I:I,MATCH(C189,'SKU Level Accuracy - Last Month'!C:C,0)),0)</f>
        <v>0.74468085106382964</v>
      </c>
      <c r="F189" s="29">
        <f>IFERROR(INDEX('SKU Level Accuracy - Last Month'!J:J,MATCH(C189,'SKU Level Accuracy - Last Month'!C:C,0)),0)</f>
        <v>0.40425531914893598</v>
      </c>
      <c r="G189" s="68">
        <f>INDEX('Sales+FC'!A:A,MATCH($C189,'Sales+FC'!$H:$H,0))</f>
        <v>711</v>
      </c>
      <c r="H189" s="68">
        <f>INDEX('Sales+FC'!B:B,MATCH($C189,'Sales+FC'!$H:$H,0))</f>
        <v>75</v>
      </c>
      <c r="I189" s="68">
        <f>INDEX('Sales+FC'!C:C,MATCH($C189,'Sales+FC'!$H:$H,0))</f>
        <v>66.333333333333329</v>
      </c>
      <c r="J189" s="32">
        <f>SUMIFS('Sales+FC'!AV:AV,'Sales+FC'!$H:$H,$C189)</f>
        <v>75</v>
      </c>
      <c r="K189" s="32">
        <f>SUMIFS('Sales+FC'!AW:AW,'Sales+FC'!$H:$H,$C189)</f>
        <v>75</v>
      </c>
      <c r="L189" s="32">
        <f>SUMIFS('Sales+FC'!AX:AX,'Sales+FC'!$H:$H,$C189)</f>
        <v>75</v>
      </c>
      <c r="M189" s="34">
        <f>IFERROR(SUMIFS('Sales+FC'!$D:$D,'Sales+FC'!$H:$H,$C189)/AVERAGE(J189:L189),0)</f>
        <v>9</v>
      </c>
    </row>
    <row r="190" spans="1:13" x14ac:dyDescent="0.45">
      <c r="A190" s="15" t="str">
        <f>Master!C150</f>
        <v>B</v>
      </c>
      <c r="B190" s="15" t="str">
        <f>INDEX('Sales+FC'!$F:$F,MATCH(C190,'Sales+FC'!H:H,0))</f>
        <v>ABC-10</v>
      </c>
      <c r="C190" s="67" t="str">
        <f>Master!B150</f>
        <v>SKU-439</v>
      </c>
      <c r="D190" s="67" t="str">
        <f>IF(INDEX('Sales+FC'!I:I,MATCH(C190,'Sales+FC'!H:H,0))=0,"",INDEX('Sales+FC'!I:I,MATCH(C190,'Sales+FC'!H:H,0)))</f>
        <v>Description_439</v>
      </c>
      <c r="E190" s="29">
        <f>IFERROR(INDEX('SKU Level Accuracy - Last Month'!I:I,MATCH(C190,'SKU Level Accuracy - Last Month'!C:C,0)),0)</f>
        <v>0.97999999999999987</v>
      </c>
      <c r="F190" s="29">
        <f>IFERROR(INDEX('SKU Level Accuracy - Last Month'!J:J,MATCH(C190,'SKU Level Accuracy - Last Month'!C:C,0)),0)</f>
        <v>0.59999999999999987</v>
      </c>
      <c r="G190" s="68">
        <f>INDEX('Sales+FC'!A:A,MATCH($C190,'Sales+FC'!$H:$H,0))</f>
        <v>552</v>
      </c>
      <c r="H190" s="68">
        <f>INDEX('Sales+FC'!B:B,MATCH($C190,'Sales+FC'!$H:$H,0))</f>
        <v>70</v>
      </c>
      <c r="I190" s="68">
        <f>INDEX('Sales+FC'!C:C,MATCH($C190,'Sales+FC'!$H:$H,0))</f>
        <v>54.666666666666664</v>
      </c>
      <c r="J190" s="32">
        <f>SUMIFS('Sales+FC'!AV:AV,'Sales+FC'!$H:$H,$C190)</f>
        <v>70</v>
      </c>
      <c r="K190" s="32">
        <f>SUMIFS('Sales+FC'!AW:AW,'Sales+FC'!$H:$H,$C190)</f>
        <v>70</v>
      </c>
      <c r="L190" s="32">
        <f>SUMIFS('Sales+FC'!AX:AX,'Sales+FC'!$H:$H,$C190)</f>
        <v>52</v>
      </c>
      <c r="M190" s="34">
        <f>IFERROR(SUMIFS('Sales+FC'!$D:$D,'Sales+FC'!$H:$H,$C190)/AVERAGE(J190:L190),0)</f>
        <v>2.828125</v>
      </c>
    </row>
    <row r="191" spans="1:13" x14ac:dyDescent="0.45">
      <c r="A191" s="15" t="str">
        <f>Master!C151</f>
        <v>B</v>
      </c>
      <c r="B191" s="15" t="str">
        <f>INDEX('Sales+FC'!$F:$F,MATCH(C191,'Sales+FC'!H:H,0))</f>
        <v>ABC-12</v>
      </c>
      <c r="C191" s="67" t="str">
        <f>Master!B151</f>
        <v>SKU-382</v>
      </c>
      <c r="D191" s="67" t="str">
        <f>IF(INDEX('Sales+FC'!I:I,MATCH(C191,'Sales+FC'!H:H,0))=0,"",INDEX('Sales+FC'!I:I,MATCH(C191,'Sales+FC'!H:H,0)))</f>
        <v>Description_382</v>
      </c>
      <c r="E191" s="29">
        <f>IFERROR(INDEX('SKU Level Accuracy - Last Month'!I:I,MATCH(C191,'SKU Level Accuracy - Last Month'!C:C,0)),0)</f>
        <v>0.54545454545454541</v>
      </c>
      <c r="F191" s="29">
        <f>IFERROR(INDEX('SKU Level Accuracy - Last Month'!J:J,MATCH(C191,'SKU Level Accuracy - Last Month'!C:C,0)),0)</f>
        <v>0.86363636363636365</v>
      </c>
      <c r="G191" s="68">
        <f>INDEX('Sales+FC'!A:A,MATCH($C191,'Sales+FC'!$H:$H,0))</f>
        <v>515</v>
      </c>
      <c r="H191" s="68">
        <f>INDEX('Sales+FC'!B:B,MATCH($C191,'Sales+FC'!$H:$H,0))</f>
        <v>25</v>
      </c>
      <c r="I191" s="68">
        <f>INDEX('Sales+FC'!C:C,MATCH($C191,'Sales+FC'!$H:$H,0))</f>
        <v>20.666666666666668</v>
      </c>
      <c r="J191" s="32">
        <f>SUMIFS('Sales+FC'!AV:AV,'Sales+FC'!$H:$H,$C191)</f>
        <v>25</v>
      </c>
      <c r="K191" s="32">
        <f>SUMIFS('Sales+FC'!AW:AW,'Sales+FC'!$H:$H,$C191)</f>
        <v>25</v>
      </c>
      <c r="L191" s="32">
        <f>SUMIFS('Sales+FC'!AX:AX,'Sales+FC'!$H:$H,$C191)</f>
        <v>25</v>
      </c>
      <c r="M191" s="34">
        <f>IFERROR(SUMIFS('Sales+FC'!$D:$D,'Sales+FC'!$H:$H,$C191)/AVERAGE(J191:L191),0)</f>
        <v>12.64</v>
      </c>
    </row>
    <row r="192" spans="1:13" x14ac:dyDescent="0.45">
      <c r="A192" s="15" t="str">
        <f>Master!C152</f>
        <v>B</v>
      </c>
      <c r="B192" s="15" t="str">
        <f>INDEX('Sales+FC'!$F:$F,MATCH(C192,'Sales+FC'!H:H,0))</f>
        <v>ABC-12</v>
      </c>
      <c r="C192" s="67" t="str">
        <f>Master!B152</f>
        <v>SKU-380</v>
      </c>
      <c r="D192" s="67" t="str">
        <f>IF(INDEX('Sales+FC'!I:I,MATCH(C192,'Sales+FC'!H:H,0))=0,"",INDEX('Sales+FC'!I:I,MATCH(C192,'Sales+FC'!H:H,0)))</f>
        <v>Description_380</v>
      </c>
      <c r="E192" s="29">
        <f>IFERROR(INDEX('SKU Level Accuracy - Last Month'!I:I,MATCH(C192,'SKU Level Accuracy - Last Month'!C:C,0)),0)</f>
        <v>0.18181818181818177</v>
      </c>
      <c r="F192" s="29">
        <f>IFERROR(INDEX('SKU Level Accuracy - Last Month'!J:J,MATCH(C192,'SKU Level Accuracy - Last Month'!C:C,0)),0)</f>
        <v>0.63636363636363624</v>
      </c>
      <c r="G192" s="68">
        <f>INDEX('Sales+FC'!A:A,MATCH($C192,'Sales+FC'!$H:$H,0))</f>
        <v>304</v>
      </c>
      <c r="H192" s="68">
        <f>INDEX('Sales+FC'!B:B,MATCH($C192,'Sales+FC'!$H:$H,0))</f>
        <v>30</v>
      </c>
      <c r="I192" s="68">
        <f>INDEX('Sales+FC'!C:C,MATCH($C192,'Sales+FC'!$H:$H,0))</f>
        <v>21.333333333333332</v>
      </c>
      <c r="J192" s="32">
        <f>SUMIFS('Sales+FC'!AV:AV,'Sales+FC'!$H:$H,$C192)</f>
        <v>30</v>
      </c>
      <c r="K192" s="32">
        <f>SUMIFS('Sales+FC'!AW:AW,'Sales+FC'!$H:$H,$C192)</f>
        <v>80</v>
      </c>
      <c r="L192" s="32">
        <f>SUMIFS('Sales+FC'!AX:AX,'Sales+FC'!$H:$H,$C192)</f>
        <v>41</v>
      </c>
      <c r="M192" s="34">
        <f>IFERROR(SUMIFS('Sales+FC'!$D:$D,'Sales+FC'!$H:$H,$C192)/AVERAGE(J192:L192),0)</f>
        <v>8.4635761589403966</v>
      </c>
    </row>
    <row r="193" spans="1:13" x14ac:dyDescent="0.45">
      <c r="A193" s="15" t="str">
        <f>Master!C153</f>
        <v>B</v>
      </c>
      <c r="B193" s="15" t="str">
        <f>INDEX('Sales+FC'!$F:$F,MATCH(C193,'Sales+FC'!H:H,0))</f>
        <v>ABC-2</v>
      </c>
      <c r="C193" s="67" t="str">
        <f>Master!B153</f>
        <v>SKU-83</v>
      </c>
      <c r="D193" s="67" t="str">
        <f>IF(INDEX('Sales+FC'!I:I,MATCH(C193,'Sales+FC'!H:H,0))=0,"",INDEX('Sales+FC'!I:I,MATCH(C193,'Sales+FC'!H:H,0)))</f>
        <v>Description_083</v>
      </c>
      <c r="E193" s="29">
        <f>IFERROR(INDEX('SKU Level Accuracy - Last Month'!I:I,MATCH(C193,'SKU Level Accuracy - Last Month'!C:C,0)),0)</f>
        <v>0</v>
      </c>
      <c r="F193" s="29">
        <f>IFERROR(INDEX('SKU Level Accuracy - Last Month'!J:J,MATCH(C193,'SKU Level Accuracy - Last Month'!C:C,0)),0)</f>
        <v>0</v>
      </c>
      <c r="G193" s="68">
        <f>INDEX('Sales+FC'!A:A,MATCH($C193,'Sales+FC'!$H:$H,0))</f>
        <v>70</v>
      </c>
      <c r="H193" s="68">
        <f>INDEX('Sales+FC'!B:B,MATCH($C193,'Sales+FC'!$H:$H,0))</f>
        <v>13</v>
      </c>
      <c r="I193" s="68">
        <f>INDEX('Sales+FC'!C:C,MATCH($C193,'Sales+FC'!$H:$H,0))</f>
        <v>4.333333333333333</v>
      </c>
      <c r="J193" s="32">
        <f>SUMIFS('Sales+FC'!AV:AV,'Sales+FC'!$H:$H,$C193)</f>
        <v>13</v>
      </c>
      <c r="K193" s="32">
        <f>SUMIFS('Sales+FC'!AW:AW,'Sales+FC'!$H:$H,$C193)</f>
        <v>13</v>
      </c>
      <c r="L193" s="32">
        <f>SUMIFS('Sales+FC'!AX:AX,'Sales+FC'!$H:$H,$C193)</f>
        <v>8</v>
      </c>
      <c r="M193" s="34">
        <f>IFERROR(SUMIFS('Sales+FC'!$D:$D,'Sales+FC'!$H:$H,$C193)/AVERAGE(J193:L193),0)</f>
        <v>5.3823529411764701</v>
      </c>
    </row>
    <row r="194" spans="1:13" x14ac:dyDescent="0.45">
      <c r="A194" s="15" t="str">
        <f>Master!C154</f>
        <v>C</v>
      </c>
      <c r="B194" s="15" t="str">
        <f>INDEX('Sales+FC'!$F:$F,MATCH(C194,'Sales+FC'!H:H,0))</f>
        <v>ABC-3</v>
      </c>
      <c r="C194" s="67" t="str">
        <f>Master!B154</f>
        <v>SKU-88</v>
      </c>
      <c r="D194" s="67" t="str">
        <f>IF(INDEX('Sales+FC'!I:I,MATCH(C194,'Sales+FC'!H:H,0))=0,"",INDEX('Sales+FC'!I:I,MATCH(C194,'Sales+FC'!H:H,0)))</f>
        <v>Description_088</v>
      </c>
      <c r="E194" s="29">
        <f>IFERROR(INDEX('SKU Level Accuracy - Last Month'!I:I,MATCH(C194,'SKU Level Accuracy - Last Month'!C:C,0)),0)</f>
        <v>0.64402917046490438</v>
      </c>
      <c r="F194" s="29">
        <f>IFERROR(INDEX('SKU Level Accuracy - Last Month'!J:J,MATCH(C194,'SKU Level Accuracy - Last Month'!C:C,0)),0)</f>
        <v>0.68368277119416598</v>
      </c>
      <c r="G194" s="68">
        <f>INDEX('Sales+FC'!A:A,MATCH($C194,'Sales+FC'!$H:$H,0))</f>
        <v>32115</v>
      </c>
      <c r="H194" s="68">
        <f>INDEX('Sales+FC'!B:B,MATCH($C194,'Sales+FC'!$H:$H,0))</f>
        <v>2850</v>
      </c>
      <c r="I194" s="68">
        <f>INDEX('Sales+FC'!C:C,MATCH($C194,'Sales+FC'!$H:$H,0))</f>
        <v>3782.6666666666665</v>
      </c>
      <c r="J194" s="32">
        <f>SUMIFS('Sales+FC'!AV:AV,'Sales+FC'!$H:$H,$C194)</f>
        <v>2850</v>
      </c>
      <c r="K194" s="32">
        <f>SUMIFS('Sales+FC'!AW:AW,'Sales+FC'!$H:$H,$C194)</f>
        <v>3250</v>
      </c>
      <c r="L194" s="32">
        <f>SUMIFS('Sales+FC'!AX:AX,'Sales+FC'!$H:$H,$C194)</f>
        <v>3236</v>
      </c>
      <c r="M194" s="34">
        <f>IFERROR(SUMIFS('Sales+FC'!$D:$D,'Sales+FC'!$H:$H,$C194)/AVERAGE(J194:L194),0)</f>
        <v>1.6041131105398458</v>
      </c>
    </row>
    <row r="195" spans="1:13" x14ac:dyDescent="0.45">
      <c r="A195" s="15" t="str">
        <f>Master!C155</f>
        <v>C</v>
      </c>
      <c r="B195" s="15" t="str">
        <f>INDEX('Sales+FC'!$F:$F,MATCH(C195,'Sales+FC'!H:H,0))</f>
        <v>ABC-7</v>
      </c>
      <c r="C195" s="67" t="str">
        <f>Master!B155</f>
        <v>SKU-206</v>
      </c>
      <c r="D195" s="67" t="str">
        <f>IF(INDEX('Sales+FC'!I:I,MATCH(C195,'Sales+FC'!H:H,0))=0,"",INDEX('Sales+FC'!I:I,MATCH(C195,'Sales+FC'!H:H,0)))</f>
        <v>Description_206</v>
      </c>
      <c r="E195" s="29">
        <f>IFERROR(INDEX('SKU Level Accuracy - Last Month'!I:I,MATCH(C195,'SKU Level Accuracy - Last Month'!C:C,0)),0)</f>
        <v>0</v>
      </c>
      <c r="F195" s="29">
        <f>IFERROR(INDEX('SKU Level Accuracy - Last Month'!J:J,MATCH(C195,'SKU Level Accuracy - Last Month'!C:C,0)),0)</f>
        <v>0</v>
      </c>
      <c r="G195" s="68">
        <f>INDEX('Sales+FC'!A:A,MATCH($C195,'Sales+FC'!$H:$H,0))</f>
        <v>29316</v>
      </c>
      <c r="H195" s="68">
        <f>INDEX('Sales+FC'!B:B,MATCH($C195,'Sales+FC'!$H:$H,0))</f>
        <v>3500</v>
      </c>
      <c r="I195" s="68">
        <f>INDEX('Sales+FC'!C:C,MATCH($C195,'Sales+FC'!$H:$H,0))</f>
        <v>2104.6666666666665</v>
      </c>
      <c r="J195" s="32">
        <f>SUMIFS('Sales+FC'!AV:AV,'Sales+FC'!$H:$H,$C195)</f>
        <v>3500</v>
      </c>
      <c r="K195" s="32">
        <f>SUMIFS('Sales+FC'!AW:AW,'Sales+FC'!$H:$H,$C195)</f>
        <v>3500</v>
      </c>
      <c r="L195" s="32">
        <f>SUMIFS('Sales+FC'!AX:AX,'Sales+FC'!$H:$H,$C195)</f>
        <v>2200</v>
      </c>
      <c r="M195" s="34">
        <f>IFERROR(SUMIFS('Sales+FC'!$D:$D,'Sales+FC'!$H:$H,$C195)/AVERAGE(J195:L195),0)</f>
        <v>11.722826086956522</v>
      </c>
    </row>
    <row r="196" spans="1:13" x14ac:dyDescent="0.45">
      <c r="A196" s="15" t="str">
        <f>Master!C156</f>
        <v>C</v>
      </c>
      <c r="B196" s="15" t="str">
        <f>INDEX('Sales+FC'!$F:$F,MATCH(C196,'Sales+FC'!H:H,0))</f>
        <v>ABC-9</v>
      </c>
      <c r="C196" s="67" t="str">
        <f>Master!B156</f>
        <v>SKU-237</v>
      </c>
      <c r="D196" s="67" t="str">
        <f>IF(INDEX('Sales+FC'!I:I,MATCH(C196,'Sales+FC'!H:H,0))=0,"",INDEX('Sales+FC'!I:I,MATCH(C196,'Sales+FC'!H:H,0)))</f>
        <v>Description_237</v>
      </c>
      <c r="E196" s="29">
        <f>IFERROR(INDEX('SKU Level Accuracy - Last Month'!I:I,MATCH(C196,'SKU Level Accuracy - Last Month'!C:C,0)),0)</f>
        <v>0.58823529411764697</v>
      </c>
      <c r="F196" s="29">
        <f>IFERROR(INDEX('SKU Level Accuracy - Last Month'!J:J,MATCH(C196,'SKU Level Accuracy - Last Month'!C:C,0)),0)</f>
        <v>0.74509803921568629</v>
      </c>
      <c r="G196" s="68">
        <f>INDEX('Sales+FC'!A:A,MATCH($C196,'Sales+FC'!$H:$H,0))</f>
        <v>21075</v>
      </c>
      <c r="H196" s="68">
        <f>INDEX('Sales+FC'!B:B,MATCH($C196,'Sales+FC'!$H:$H,0))</f>
        <v>780</v>
      </c>
      <c r="I196" s="68">
        <f>INDEX('Sales+FC'!C:C,MATCH($C196,'Sales+FC'!$H:$H,0))</f>
        <v>1381</v>
      </c>
      <c r="J196" s="32">
        <f>SUMIFS('Sales+FC'!AV:AV,'Sales+FC'!$H:$H,$C196)</f>
        <v>780</v>
      </c>
      <c r="K196" s="32">
        <f>SUMIFS('Sales+FC'!AW:AW,'Sales+FC'!$H:$H,$C196)</f>
        <v>780</v>
      </c>
      <c r="L196" s="32">
        <f>SUMIFS('Sales+FC'!AX:AX,'Sales+FC'!$H:$H,$C196)</f>
        <v>807</v>
      </c>
      <c r="M196" s="34">
        <f>IFERROR(SUMIFS('Sales+FC'!$D:$D,'Sales+FC'!$H:$H,$C196)/AVERAGE(J196:L196),0)</f>
        <v>2.3041825095057034</v>
      </c>
    </row>
    <row r="197" spans="1:13" x14ac:dyDescent="0.45">
      <c r="A197" s="15" t="str">
        <f>Master!C157</f>
        <v>C</v>
      </c>
      <c r="B197" s="15" t="str">
        <f>INDEX('Sales+FC'!$F:$F,MATCH(C197,'Sales+FC'!H:H,0))</f>
        <v>ABC-9</v>
      </c>
      <c r="C197" s="67" t="str">
        <f>Master!B157</f>
        <v>SKU-265</v>
      </c>
      <c r="D197" s="67" t="str">
        <f>IF(INDEX('Sales+FC'!I:I,MATCH(C197,'Sales+FC'!H:H,0))=0,"",INDEX('Sales+FC'!I:I,MATCH(C197,'Sales+FC'!H:H,0)))</f>
        <v>Description_265</v>
      </c>
      <c r="E197" s="29">
        <f>IFERROR(INDEX('SKU Level Accuracy - Last Month'!I:I,MATCH(C197,'SKU Level Accuracy - Last Month'!C:C,0)),0)</f>
        <v>7.0739549839228366E-2</v>
      </c>
      <c r="F197" s="29">
        <f>IFERROR(INDEX('SKU Level Accuracy - Last Month'!J:J,MATCH(C197,'SKU Level Accuracy - Last Month'!C:C,0)),0)</f>
        <v>0.55305466237942125</v>
      </c>
      <c r="G197" s="68">
        <f>INDEX('Sales+FC'!A:A,MATCH($C197,'Sales+FC'!$H:$H,0))</f>
        <v>16588</v>
      </c>
      <c r="H197" s="68">
        <f>INDEX('Sales+FC'!B:B,MATCH($C197,'Sales+FC'!$H:$H,0))</f>
        <v>800</v>
      </c>
      <c r="I197" s="68">
        <f>INDEX('Sales+FC'!C:C,MATCH($C197,'Sales+FC'!$H:$H,0))</f>
        <v>704.66666666666663</v>
      </c>
      <c r="J197" s="32">
        <f>SUMIFS('Sales+FC'!AV:AV,'Sales+FC'!$H:$H,$C197)</f>
        <v>800</v>
      </c>
      <c r="K197" s="32">
        <f>SUMIFS('Sales+FC'!AW:AW,'Sales+FC'!$H:$H,$C197)</f>
        <v>800</v>
      </c>
      <c r="L197" s="32">
        <f>SUMIFS('Sales+FC'!AX:AX,'Sales+FC'!$H:$H,$C197)</f>
        <v>810</v>
      </c>
      <c r="M197" s="34">
        <f>IFERROR(SUMIFS('Sales+FC'!$D:$D,'Sales+FC'!$H:$H,$C197)/AVERAGE(J197:L197),0)</f>
        <v>34.460165975103735</v>
      </c>
    </row>
    <row r="198" spans="1:13" x14ac:dyDescent="0.45">
      <c r="A198" s="15" t="str">
        <f>Master!C158</f>
        <v>C</v>
      </c>
      <c r="B198" s="15" t="str">
        <f>INDEX('Sales+FC'!$F:$F,MATCH(C198,'Sales+FC'!H:H,0))</f>
        <v>ABC-7</v>
      </c>
      <c r="C198" s="67" t="str">
        <f>Master!B158</f>
        <v>SKU-187</v>
      </c>
      <c r="D198" s="67" t="str">
        <f>IF(INDEX('Sales+FC'!I:I,MATCH(C198,'Sales+FC'!H:H,0))=0,"",INDEX('Sales+FC'!I:I,MATCH(C198,'Sales+FC'!H:H,0)))</f>
        <v>Description_187</v>
      </c>
      <c r="E198" s="29">
        <f>IFERROR(INDEX('SKU Level Accuracy - Last Month'!I:I,MATCH(C198,'SKU Level Accuracy - Last Month'!C:C,0)),0)</f>
        <v>0</v>
      </c>
      <c r="F198" s="29">
        <f>IFERROR(INDEX('SKU Level Accuracy - Last Month'!J:J,MATCH(C198,'SKU Level Accuracy - Last Month'!C:C,0)),0)</f>
        <v>0</v>
      </c>
      <c r="G198" s="68">
        <f>INDEX('Sales+FC'!A:A,MATCH($C198,'Sales+FC'!$H:$H,0))</f>
        <v>16193</v>
      </c>
      <c r="H198" s="68">
        <f>INDEX('Sales+FC'!B:B,MATCH($C198,'Sales+FC'!$H:$H,0))</f>
        <v>1580</v>
      </c>
      <c r="I198" s="68">
        <f>INDEX('Sales+FC'!C:C,MATCH($C198,'Sales+FC'!$H:$H,0))</f>
        <v>1263</v>
      </c>
      <c r="J198" s="32">
        <f>SUMIFS('Sales+FC'!AV:AV,'Sales+FC'!$H:$H,$C198)</f>
        <v>1580</v>
      </c>
      <c r="K198" s="32">
        <f>SUMIFS('Sales+FC'!AW:AW,'Sales+FC'!$H:$H,$C198)</f>
        <v>1580</v>
      </c>
      <c r="L198" s="32">
        <f>SUMIFS('Sales+FC'!AX:AX,'Sales+FC'!$H:$H,$C198)</f>
        <v>1242</v>
      </c>
      <c r="M198" s="34">
        <f>IFERROR(SUMIFS('Sales+FC'!$D:$D,'Sales+FC'!$H:$H,$C198)/AVERAGE(J198:L198),0)</f>
        <v>3.9602453430258975</v>
      </c>
    </row>
    <row r="199" spans="1:13" x14ac:dyDescent="0.45">
      <c r="A199" s="15" t="str">
        <f>Master!C159</f>
        <v>C</v>
      </c>
      <c r="B199" s="15" t="str">
        <f>INDEX('Sales+FC'!$F:$F,MATCH(C199,'Sales+FC'!H:H,0))</f>
        <v>ABC-9</v>
      </c>
      <c r="C199" s="67" t="str">
        <f>Master!B159</f>
        <v>SKU-266</v>
      </c>
      <c r="D199" s="67" t="str">
        <f>IF(INDEX('Sales+FC'!I:I,MATCH(C199,'Sales+FC'!H:H,0))=0,"",INDEX('Sales+FC'!I:I,MATCH(C199,'Sales+FC'!H:H,0)))</f>
        <v>Description_266</v>
      </c>
      <c r="E199" s="29">
        <f>IFERROR(INDEX('SKU Level Accuracy - Last Month'!I:I,MATCH(C199,'SKU Level Accuracy - Last Month'!C:C,0)),0)</f>
        <v>0.55687606112054344</v>
      </c>
      <c r="F199" s="29">
        <f>IFERROR(INDEX('SKU Level Accuracy - Last Month'!J:J,MATCH(C199,'SKU Level Accuracy - Last Month'!C:C,0)),0)</f>
        <v>0.47198641765704596</v>
      </c>
      <c r="G199" s="68">
        <f>INDEX('Sales+FC'!A:A,MATCH($C199,'Sales+FC'!$H:$H,0))</f>
        <v>16057</v>
      </c>
      <c r="H199" s="68">
        <f>INDEX('Sales+FC'!B:B,MATCH($C199,'Sales+FC'!$H:$H,0))</f>
        <v>800</v>
      </c>
      <c r="I199" s="68">
        <f>INDEX('Sales+FC'!C:C,MATCH($C199,'Sales+FC'!$H:$H,0))</f>
        <v>864.33333333333337</v>
      </c>
      <c r="J199" s="32">
        <f>SUMIFS('Sales+FC'!AV:AV,'Sales+FC'!$H:$H,$C199)</f>
        <v>800</v>
      </c>
      <c r="K199" s="32">
        <f>SUMIFS('Sales+FC'!AW:AW,'Sales+FC'!$H:$H,$C199)</f>
        <v>800</v>
      </c>
      <c r="L199" s="32">
        <f>SUMIFS('Sales+FC'!AX:AX,'Sales+FC'!$H:$H,$C199)</f>
        <v>643</v>
      </c>
      <c r="M199" s="34">
        <f>IFERROR(SUMIFS('Sales+FC'!$D:$D,'Sales+FC'!$H:$H,$C199)/AVERAGE(J199:L199),0)</f>
        <v>1.4832813196611681</v>
      </c>
    </row>
    <row r="200" spans="1:13" x14ac:dyDescent="0.45">
      <c r="A200" s="15" t="str">
        <f>Master!C160</f>
        <v>C</v>
      </c>
      <c r="B200" s="15" t="str">
        <f>INDEX('Sales+FC'!$F:$F,MATCH(C200,'Sales+FC'!H:H,0))</f>
        <v>ABC-2</v>
      </c>
      <c r="C200" s="67" t="str">
        <f>Master!B160</f>
        <v>SKU-64</v>
      </c>
      <c r="D200" s="67" t="str">
        <f>IF(INDEX('Sales+FC'!I:I,MATCH(C200,'Sales+FC'!H:H,0))=0,"",INDEX('Sales+FC'!I:I,MATCH(C200,'Sales+FC'!H:H,0)))</f>
        <v>Description_064</v>
      </c>
      <c r="E200" s="29">
        <f>IFERROR(INDEX('SKU Level Accuracy - Last Month'!I:I,MATCH(C200,'SKU Level Accuracy - Last Month'!C:C,0)),0)</f>
        <v>0.87208216619981316</v>
      </c>
      <c r="F200" s="29">
        <f>IFERROR(INDEX('SKU Level Accuracy - Last Month'!J:J,MATCH(C200,'SKU Level Accuracy - Last Month'!C:C,0)),0)</f>
        <v>0.69281045751633974</v>
      </c>
      <c r="G200" s="68">
        <f>INDEX('Sales+FC'!A:A,MATCH($C200,'Sales+FC'!$H:$H,0))</f>
        <v>14841</v>
      </c>
      <c r="H200" s="68">
        <f>INDEX('Sales+FC'!B:B,MATCH($C200,'Sales+FC'!$H:$H,0))</f>
        <v>1400</v>
      </c>
      <c r="I200" s="68">
        <f>INDEX('Sales+FC'!C:C,MATCH($C200,'Sales+FC'!$H:$H,0))</f>
        <v>1139.6666666666667</v>
      </c>
      <c r="J200" s="32">
        <f>SUMIFS('Sales+FC'!AV:AV,'Sales+FC'!$H:$H,$C200)</f>
        <v>1400</v>
      </c>
      <c r="K200" s="32">
        <f>SUMIFS('Sales+FC'!AW:AW,'Sales+FC'!$H:$H,$C200)</f>
        <v>1400</v>
      </c>
      <c r="L200" s="32">
        <f>SUMIFS('Sales+FC'!AX:AX,'Sales+FC'!$H:$H,$C200)</f>
        <v>1273</v>
      </c>
      <c r="M200" s="34">
        <f>IFERROR(SUMIFS('Sales+FC'!$D:$D,'Sales+FC'!$H:$H,$C200)/AVERAGE(J200:L200),0)</f>
        <v>10.537196169899337</v>
      </c>
    </row>
    <row r="201" spans="1:13" x14ac:dyDescent="0.45">
      <c r="A201" s="15" t="str">
        <f>Master!C161</f>
        <v>C</v>
      </c>
      <c r="B201" s="15" t="str">
        <f>INDEX('Sales+FC'!$F:$F,MATCH(C201,'Sales+FC'!H:H,0))</f>
        <v>ABC-7</v>
      </c>
      <c r="C201" s="67" t="str">
        <f>Master!B161</f>
        <v>SKU-152</v>
      </c>
      <c r="D201" s="67" t="str">
        <f>IF(INDEX('Sales+FC'!I:I,MATCH(C201,'Sales+FC'!H:H,0))=0,"",INDEX('Sales+FC'!I:I,MATCH(C201,'Sales+FC'!H:H,0)))</f>
        <v>Description_152</v>
      </c>
      <c r="E201" s="29">
        <f>IFERROR(INDEX('SKU Level Accuracy - Last Month'!I:I,MATCH(C201,'SKU Level Accuracy - Last Month'!C:C,0)),0)</f>
        <v>0.78552278820375343</v>
      </c>
      <c r="F201" s="29">
        <f>IFERROR(INDEX('SKU Level Accuracy - Last Month'!J:J,MATCH(C201,'SKU Level Accuracy - Last Month'!C:C,0)),0)</f>
        <v>0.87131367292225204</v>
      </c>
      <c r="G201" s="68">
        <f>INDEX('Sales+FC'!A:A,MATCH($C201,'Sales+FC'!$H:$H,0))</f>
        <v>14808</v>
      </c>
      <c r="H201" s="68">
        <f>INDEX('Sales+FC'!B:B,MATCH($C201,'Sales+FC'!$H:$H,0))</f>
        <v>1300</v>
      </c>
      <c r="I201" s="68">
        <f>INDEX('Sales+FC'!C:C,MATCH($C201,'Sales+FC'!$H:$H,0))</f>
        <v>1297</v>
      </c>
      <c r="J201" s="32">
        <f>SUMIFS('Sales+FC'!AV:AV,'Sales+FC'!$H:$H,$C201)</f>
        <v>1300</v>
      </c>
      <c r="K201" s="32">
        <f>SUMIFS('Sales+FC'!AW:AW,'Sales+FC'!$H:$H,$C201)</f>
        <v>1300</v>
      </c>
      <c r="L201" s="32">
        <f>SUMIFS('Sales+FC'!AX:AX,'Sales+FC'!$H:$H,$C201)</f>
        <v>1274</v>
      </c>
      <c r="M201" s="34">
        <f>IFERROR(SUMIFS('Sales+FC'!$D:$D,'Sales+FC'!$H:$H,$C201)/AVERAGE(J201:L201),0)</f>
        <v>3.6659783169850284</v>
      </c>
    </row>
    <row r="202" spans="1:13" x14ac:dyDescent="0.45">
      <c r="A202" s="15" t="str">
        <f>Master!C162</f>
        <v>C</v>
      </c>
      <c r="B202" s="15" t="str">
        <f>INDEX('Sales+FC'!$F:$F,MATCH(C202,'Sales+FC'!H:H,0))</f>
        <v>ABC-9</v>
      </c>
      <c r="C202" s="67" t="str">
        <f>Master!B162</f>
        <v>SKU-233</v>
      </c>
      <c r="D202" s="67" t="str">
        <f>IF(INDEX('Sales+FC'!I:I,MATCH(C202,'Sales+FC'!H:H,0))=0,"",INDEX('Sales+FC'!I:I,MATCH(C202,'Sales+FC'!H:H,0)))</f>
        <v>Description_233</v>
      </c>
      <c r="E202" s="29">
        <f>IFERROR(INDEX('SKU Level Accuracy - Last Month'!I:I,MATCH(C202,'SKU Level Accuracy - Last Month'!C:C,0)),0)</f>
        <v>1</v>
      </c>
      <c r="F202" s="29">
        <f>IFERROR(INDEX('SKU Level Accuracy - Last Month'!J:J,MATCH(C202,'SKU Level Accuracy - Last Month'!C:C,0)),0)</f>
        <v>1</v>
      </c>
      <c r="G202" s="68">
        <f>INDEX('Sales+FC'!A:A,MATCH($C202,'Sales+FC'!$H:$H,0))</f>
        <v>14605</v>
      </c>
      <c r="H202" s="68">
        <f>INDEX('Sales+FC'!B:B,MATCH($C202,'Sales+FC'!$H:$H,0))</f>
        <v>2500</v>
      </c>
      <c r="I202" s="68">
        <f>INDEX('Sales+FC'!C:C,MATCH($C202,'Sales+FC'!$H:$H,0))</f>
        <v>802.66666666666663</v>
      </c>
      <c r="J202" s="32">
        <f>SUMIFS('Sales+FC'!AV:AV,'Sales+FC'!$H:$H,$C202)</f>
        <v>2500</v>
      </c>
      <c r="K202" s="32">
        <f>SUMIFS('Sales+FC'!AW:AW,'Sales+FC'!$H:$H,$C202)</f>
        <v>2500</v>
      </c>
      <c r="L202" s="32">
        <f>SUMIFS('Sales+FC'!AX:AX,'Sales+FC'!$H:$H,$C202)</f>
        <v>1672</v>
      </c>
      <c r="M202" s="34">
        <f>IFERROR(SUMIFS('Sales+FC'!$D:$D,'Sales+FC'!$H:$H,$C202)/AVERAGE(J202:L202),0)</f>
        <v>4.496402877697842E-4</v>
      </c>
    </row>
    <row r="203" spans="1:13" x14ac:dyDescent="0.45">
      <c r="A203" s="15" t="str">
        <f>Master!C163</f>
        <v>C</v>
      </c>
      <c r="B203" s="15" t="str">
        <f>INDEX('Sales+FC'!$F:$F,MATCH(C203,'Sales+FC'!H:H,0))</f>
        <v>ABC-2</v>
      </c>
      <c r="C203" s="67" t="str">
        <f>Master!B163</f>
        <v>SKU-67</v>
      </c>
      <c r="D203" s="67" t="str">
        <f>IF(INDEX('Sales+FC'!I:I,MATCH(C203,'Sales+FC'!H:H,0))=0,"",INDEX('Sales+FC'!I:I,MATCH(C203,'Sales+FC'!H:H,0)))</f>
        <v>Description_067</v>
      </c>
      <c r="E203" s="29">
        <f>IFERROR(INDEX('SKU Level Accuracy - Last Month'!I:I,MATCH(C203,'SKU Level Accuracy - Last Month'!C:C,0)),0)</f>
        <v>0.39059500959692883</v>
      </c>
      <c r="F203" s="29">
        <f>IFERROR(INDEX('SKU Level Accuracy - Last Month'!J:J,MATCH(C203,'SKU Level Accuracy - Last Month'!C:C,0)),0)</f>
        <v>0.65642994241842589</v>
      </c>
      <c r="G203" s="68">
        <f>INDEX('Sales+FC'!A:A,MATCH($C203,'Sales+FC'!$H:$H,0))</f>
        <v>14482</v>
      </c>
      <c r="H203" s="68">
        <f>INDEX('Sales+FC'!B:B,MATCH($C203,'Sales+FC'!$H:$H,0))</f>
        <v>1400</v>
      </c>
      <c r="I203" s="68">
        <f>INDEX('Sales+FC'!C:C,MATCH($C203,'Sales+FC'!$H:$H,0))</f>
        <v>1080</v>
      </c>
      <c r="J203" s="32">
        <f>SUMIFS('Sales+FC'!AV:AV,'Sales+FC'!$H:$H,$C203)</f>
        <v>1400</v>
      </c>
      <c r="K203" s="32">
        <f>SUMIFS('Sales+FC'!AW:AW,'Sales+FC'!$H:$H,$C203)</f>
        <v>1400</v>
      </c>
      <c r="L203" s="32">
        <f>SUMIFS('Sales+FC'!AX:AX,'Sales+FC'!$H:$H,$C203)</f>
        <v>1223</v>
      </c>
      <c r="M203" s="34">
        <f>IFERROR(SUMIFS('Sales+FC'!$D:$D,'Sales+FC'!$H:$H,$C203)/AVERAGE(J203:L203),0)</f>
        <v>4.4504101416853095</v>
      </c>
    </row>
    <row r="204" spans="1:13" x14ac:dyDescent="0.45">
      <c r="A204" s="15" t="str">
        <f>Master!C164</f>
        <v>C</v>
      </c>
      <c r="B204" s="15" t="str">
        <f>INDEX('Sales+FC'!$F:$F,MATCH(C204,'Sales+FC'!H:H,0))</f>
        <v>ABC-11</v>
      </c>
      <c r="C204" s="67" t="str">
        <f>Master!B164</f>
        <v>SKU-360</v>
      </c>
      <c r="D204" s="67" t="str">
        <f>IF(INDEX('Sales+FC'!I:I,MATCH(C204,'Sales+FC'!H:H,0))=0,"",INDEX('Sales+FC'!I:I,MATCH(C204,'Sales+FC'!H:H,0)))</f>
        <v>Description_360</v>
      </c>
      <c r="E204" s="29">
        <f>IFERROR(INDEX('SKU Level Accuracy - Last Month'!I:I,MATCH(C204,'SKU Level Accuracy - Last Month'!C:C,0)),0)</f>
        <v>0</v>
      </c>
      <c r="F204" s="29">
        <f>IFERROR(INDEX('SKU Level Accuracy - Last Month'!J:J,MATCH(C204,'SKU Level Accuracy - Last Month'!C:C,0)),0)</f>
        <v>0</v>
      </c>
      <c r="G204" s="68">
        <f>INDEX('Sales+FC'!A:A,MATCH($C204,'Sales+FC'!$H:$H,0))</f>
        <v>14430</v>
      </c>
      <c r="H204" s="68">
        <f>INDEX('Sales+FC'!B:B,MATCH($C204,'Sales+FC'!$H:$H,0))</f>
        <v>1900</v>
      </c>
      <c r="I204" s="68">
        <f>INDEX('Sales+FC'!C:C,MATCH($C204,'Sales+FC'!$H:$H,0))</f>
        <v>432.66666666666669</v>
      </c>
      <c r="J204" s="32">
        <f>SUMIFS('Sales+FC'!AV:AV,'Sales+FC'!$H:$H,$C204)</f>
        <v>1900</v>
      </c>
      <c r="K204" s="32">
        <f>SUMIFS('Sales+FC'!AW:AW,'Sales+FC'!$H:$H,$C204)</f>
        <v>2400</v>
      </c>
      <c r="L204" s="32">
        <f>SUMIFS('Sales+FC'!AX:AX,'Sales+FC'!$H:$H,$C204)</f>
        <v>1850</v>
      </c>
      <c r="M204" s="34">
        <f>IFERROR(SUMIFS('Sales+FC'!$D:$D,'Sales+FC'!$H:$H,$C204)/AVERAGE(J204:L204),0)</f>
        <v>1.6209756097560977</v>
      </c>
    </row>
    <row r="205" spans="1:13" x14ac:dyDescent="0.45">
      <c r="A205" s="15" t="str">
        <f>Master!C165</f>
        <v>C</v>
      </c>
      <c r="B205" s="15" t="str">
        <f>INDEX('Sales+FC'!$F:$F,MATCH(C205,'Sales+FC'!H:H,0))</f>
        <v>ABC-7</v>
      </c>
      <c r="C205" s="67" t="str">
        <f>Master!B165</f>
        <v>SKU-149</v>
      </c>
      <c r="D205" s="67" t="str">
        <f>IF(INDEX('Sales+FC'!I:I,MATCH(C205,'Sales+FC'!H:H,0))=0,"",INDEX('Sales+FC'!I:I,MATCH(C205,'Sales+FC'!H:H,0)))</f>
        <v>Description_149</v>
      </c>
      <c r="E205" s="29">
        <f>IFERROR(INDEX('SKU Level Accuracy - Last Month'!I:I,MATCH(C205,'SKU Level Accuracy - Last Month'!C:C,0)),0)</f>
        <v>0.87655222790357923</v>
      </c>
      <c r="F205" s="29">
        <f>IFERROR(INDEX('SKU Level Accuracy - Last Month'!J:J,MATCH(C205,'SKU Level Accuracy - Last Month'!C:C,0)),0)</f>
        <v>0.91307523739956165</v>
      </c>
      <c r="G205" s="68">
        <f>INDEX('Sales+FC'!A:A,MATCH($C205,'Sales+FC'!$H:$H,0))</f>
        <v>13826</v>
      </c>
      <c r="H205" s="68">
        <f>INDEX('Sales+FC'!B:B,MATCH($C205,'Sales+FC'!$H:$H,0))</f>
        <v>1250</v>
      </c>
      <c r="I205" s="68">
        <f>INDEX('Sales+FC'!C:C,MATCH($C205,'Sales+FC'!$H:$H,0))</f>
        <v>1215</v>
      </c>
      <c r="J205" s="32">
        <f>SUMIFS('Sales+FC'!AV:AV,'Sales+FC'!$H:$H,$C205)</f>
        <v>1250</v>
      </c>
      <c r="K205" s="32">
        <f>SUMIFS('Sales+FC'!AW:AW,'Sales+FC'!$H:$H,$C205)</f>
        <v>1250</v>
      </c>
      <c r="L205" s="32">
        <f>SUMIFS('Sales+FC'!AX:AX,'Sales+FC'!$H:$H,$C205)</f>
        <v>1141</v>
      </c>
      <c r="M205" s="34">
        <f>IFERROR(SUMIFS('Sales+FC'!$D:$D,'Sales+FC'!$H:$H,$C205)/AVERAGE(J205:L205),0)</f>
        <v>10.255698983795661</v>
      </c>
    </row>
    <row r="206" spans="1:13" x14ac:dyDescent="0.45">
      <c r="A206" s="15" t="str">
        <f>Master!C166</f>
        <v>C</v>
      </c>
      <c r="B206" s="15" t="str">
        <f>INDEX('Sales+FC'!$F:$F,MATCH(C206,'Sales+FC'!H:H,0))</f>
        <v>ABC-11</v>
      </c>
      <c r="C206" s="67" t="str">
        <f>Master!B166</f>
        <v>SKU-327</v>
      </c>
      <c r="D206" s="67" t="str">
        <f>IF(INDEX('Sales+FC'!I:I,MATCH(C206,'Sales+FC'!H:H,0))=0,"",INDEX('Sales+FC'!I:I,MATCH(C206,'Sales+FC'!H:H,0)))</f>
        <v>Description_327</v>
      </c>
      <c r="E206" s="29">
        <f>IFERROR(INDEX('SKU Level Accuracy - Last Month'!I:I,MATCH(C206,'SKU Level Accuracy - Last Month'!C:C,0)),0)</f>
        <v>0.62972085385878485</v>
      </c>
      <c r="F206" s="29">
        <f>IFERROR(INDEX('SKU Level Accuracy - Last Month'!J:J,MATCH(C206,'SKU Level Accuracy - Last Month'!C:C,0)),0)</f>
        <v>0.85057471264367823</v>
      </c>
      <c r="G206" s="68">
        <f>INDEX('Sales+FC'!A:A,MATCH($C206,'Sales+FC'!$H:$H,0))</f>
        <v>13393</v>
      </c>
      <c r="H206" s="68">
        <f>INDEX('Sales+FC'!B:B,MATCH($C206,'Sales+FC'!$H:$H,0))</f>
        <v>1400</v>
      </c>
      <c r="I206" s="68">
        <f>INDEX('Sales+FC'!C:C,MATCH($C206,'Sales+FC'!$H:$H,0))</f>
        <v>1281.6666666666667</v>
      </c>
      <c r="J206" s="32">
        <f>SUMIFS('Sales+FC'!AV:AV,'Sales+FC'!$H:$H,$C206)</f>
        <v>1400</v>
      </c>
      <c r="K206" s="32">
        <f>SUMIFS('Sales+FC'!AW:AW,'Sales+FC'!$H:$H,$C206)</f>
        <v>1400</v>
      </c>
      <c r="L206" s="32">
        <f>SUMIFS('Sales+FC'!AX:AX,'Sales+FC'!$H:$H,$C206)</f>
        <v>1040</v>
      </c>
      <c r="M206" s="34">
        <f>IFERROR(SUMIFS('Sales+FC'!$D:$D,'Sales+FC'!$H:$H,$C206)/AVERAGE(J206:L206),0)</f>
        <v>1.1148437499999999</v>
      </c>
    </row>
    <row r="207" spans="1:13" x14ac:dyDescent="0.45">
      <c r="A207" s="15" t="str">
        <f>Master!C167</f>
        <v>C</v>
      </c>
      <c r="B207" s="15" t="str">
        <f>INDEX('Sales+FC'!$F:$F,MATCH(C207,'Sales+FC'!H:H,0))</f>
        <v>ABC-11</v>
      </c>
      <c r="C207" s="67" t="str">
        <f>Master!B167</f>
        <v>SKU-346</v>
      </c>
      <c r="D207" s="67" t="str">
        <f>IF(INDEX('Sales+FC'!I:I,MATCH(C207,'Sales+FC'!H:H,0))=0,"",INDEX('Sales+FC'!I:I,MATCH(C207,'Sales+FC'!H:H,0)))</f>
        <v>Description_346</v>
      </c>
      <c r="E207" s="29">
        <f>IFERROR(INDEX('SKU Level Accuracy - Last Month'!I:I,MATCH(C207,'SKU Level Accuracy - Last Month'!C:C,0)),0)</f>
        <v>0.72563718140929534</v>
      </c>
      <c r="F207" s="29">
        <f>IFERROR(INDEX('SKU Level Accuracy - Last Month'!J:J,MATCH(C207,'SKU Level Accuracy - Last Month'!C:C,0)),0)</f>
        <v>0.87556221889055474</v>
      </c>
      <c r="G207" s="68">
        <f>INDEX('Sales+FC'!A:A,MATCH($C207,'Sales+FC'!$H:$H,0))</f>
        <v>12338</v>
      </c>
      <c r="H207" s="68">
        <f>INDEX('Sales+FC'!B:B,MATCH($C207,'Sales+FC'!$H:$H,0))</f>
        <v>1500</v>
      </c>
      <c r="I207" s="68">
        <f>INDEX('Sales+FC'!C:C,MATCH($C207,'Sales+FC'!$H:$H,0))</f>
        <v>2034</v>
      </c>
      <c r="J207" s="32">
        <f>SUMIFS('Sales+FC'!AV:AV,'Sales+FC'!$H:$H,$C207)</f>
        <v>1500</v>
      </c>
      <c r="K207" s="32">
        <f>SUMIFS('Sales+FC'!AW:AW,'Sales+FC'!$H:$H,$C207)</f>
        <v>1700</v>
      </c>
      <c r="L207" s="32">
        <f>SUMIFS('Sales+FC'!AX:AX,'Sales+FC'!$H:$H,$C207)</f>
        <v>1334</v>
      </c>
      <c r="M207" s="34">
        <f>IFERROR(SUMIFS('Sales+FC'!$D:$D,'Sales+FC'!$H:$H,$C207)/AVERAGE(J207:L207),0)</f>
        <v>1.4827966475518306</v>
      </c>
    </row>
    <row r="208" spans="1:13" x14ac:dyDescent="0.45">
      <c r="A208" s="15" t="str">
        <f>Master!C168</f>
        <v>C</v>
      </c>
      <c r="B208" s="15" t="str">
        <f>INDEX('Sales+FC'!$F:$F,MATCH(C208,'Sales+FC'!H:H,0))</f>
        <v>ABC-1</v>
      </c>
      <c r="C208" s="67" t="str">
        <f>Master!B168</f>
        <v>SKU-17</v>
      </c>
      <c r="D208" s="67" t="str">
        <f>IF(INDEX('Sales+FC'!I:I,MATCH(C208,'Sales+FC'!H:H,0))=0,"",INDEX('Sales+FC'!I:I,MATCH(C208,'Sales+FC'!H:H,0)))</f>
        <v>Description_017</v>
      </c>
      <c r="E208" s="29">
        <f>IFERROR(INDEX('SKU Level Accuracy - Last Month'!I:I,MATCH(C208,'SKU Level Accuracy - Last Month'!C:C,0)),0)</f>
        <v>0</v>
      </c>
      <c r="F208" s="29">
        <f>IFERROR(INDEX('SKU Level Accuracy - Last Month'!J:J,MATCH(C208,'SKU Level Accuracy - Last Month'!C:C,0)),0)</f>
        <v>0</v>
      </c>
      <c r="G208" s="68">
        <f>INDEX('Sales+FC'!A:A,MATCH($C208,'Sales+FC'!$H:$H,0))</f>
        <v>12156</v>
      </c>
      <c r="H208" s="68">
        <f>INDEX('Sales+FC'!B:B,MATCH($C208,'Sales+FC'!$H:$H,0))</f>
        <v>550</v>
      </c>
      <c r="I208" s="68">
        <f>INDEX('Sales+FC'!C:C,MATCH($C208,'Sales+FC'!$H:$H,0))</f>
        <v>229</v>
      </c>
      <c r="J208" s="32">
        <f>SUMIFS('Sales+FC'!AV:AV,'Sales+FC'!$H:$H,$C208)</f>
        <v>550</v>
      </c>
      <c r="K208" s="32">
        <f>SUMIFS('Sales+FC'!AW:AW,'Sales+FC'!$H:$H,$C208)</f>
        <v>200</v>
      </c>
      <c r="L208" s="32">
        <f>SUMIFS('Sales+FC'!AX:AX,'Sales+FC'!$H:$H,$C208)</f>
        <v>567</v>
      </c>
      <c r="M208" s="34">
        <f>IFERROR(SUMIFS('Sales+FC'!$D:$D,'Sales+FC'!$H:$H,$C208)/AVERAGE(J208:L208),0)</f>
        <v>8.5626423690205016</v>
      </c>
    </row>
    <row r="209" spans="1:13" x14ac:dyDescent="0.45">
      <c r="A209" s="15" t="str">
        <f>Master!C169</f>
        <v>C</v>
      </c>
      <c r="B209" s="15" t="str">
        <f>INDEX('Sales+FC'!$F:$F,MATCH(C209,'Sales+FC'!H:H,0))</f>
        <v>ABC-7</v>
      </c>
      <c r="C209" s="67" t="str">
        <f>Master!B169</f>
        <v>SKU-151</v>
      </c>
      <c r="D209" s="67" t="str">
        <f>IF(INDEX('Sales+FC'!I:I,MATCH(C209,'Sales+FC'!H:H,0))=0,"",INDEX('Sales+FC'!I:I,MATCH(C209,'Sales+FC'!H:H,0)))</f>
        <v>Description_151</v>
      </c>
      <c r="E209" s="29">
        <f>IFERROR(INDEX('SKU Level Accuracy - Last Month'!I:I,MATCH(C209,'SKU Level Accuracy - Last Month'!C:C,0)),0)</f>
        <v>0</v>
      </c>
      <c r="F209" s="29">
        <f>IFERROR(INDEX('SKU Level Accuracy - Last Month'!J:J,MATCH(C209,'SKU Level Accuracy - Last Month'!C:C,0)),0)</f>
        <v>0.25493171471927134</v>
      </c>
      <c r="G209" s="68">
        <f>INDEX('Sales+FC'!A:A,MATCH($C209,'Sales+FC'!$H:$H,0))</f>
        <v>11764</v>
      </c>
      <c r="H209" s="68">
        <f>INDEX('Sales+FC'!B:B,MATCH($C209,'Sales+FC'!$H:$H,0))</f>
        <v>1150</v>
      </c>
      <c r="I209" s="68">
        <f>INDEX('Sales+FC'!C:C,MATCH($C209,'Sales+FC'!$H:$H,0))</f>
        <v>684</v>
      </c>
      <c r="J209" s="32">
        <f>SUMIFS('Sales+FC'!AV:AV,'Sales+FC'!$H:$H,$C209)</f>
        <v>1150</v>
      </c>
      <c r="K209" s="32">
        <f>SUMIFS('Sales+FC'!AW:AW,'Sales+FC'!$H:$H,$C209)</f>
        <v>1150</v>
      </c>
      <c r="L209" s="32">
        <f>SUMIFS('Sales+FC'!AX:AX,'Sales+FC'!$H:$H,$C209)</f>
        <v>880</v>
      </c>
      <c r="M209" s="34">
        <f>IFERROR(SUMIFS('Sales+FC'!$D:$D,'Sales+FC'!$H:$H,$C209)/AVERAGE(J209:L209),0)</f>
        <v>3.3056603773584907</v>
      </c>
    </row>
    <row r="210" spans="1:13" x14ac:dyDescent="0.45">
      <c r="A210" s="15" t="str">
        <f>Master!C170</f>
        <v>C</v>
      </c>
      <c r="B210" s="15" t="str">
        <f>INDEX('Sales+FC'!$F:$F,MATCH(C210,'Sales+FC'!H:H,0))</f>
        <v>ABC-7</v>
      </c>
      <c r="C210" s="67" t="str">
        <f>Master!B170</f>
        <v>SKU-185</v>
      </c>
      <c r="D210" s="67" t="str">
        <f>IF(INDEX('Sales+FC'!I:I,MATCH(C210,'Sales+FC'!H:H,0))=0,"",INDEX('Sales+FC'!I:I,MATCH(C210,'Sales+FC'!H:H,0)))</f>
        <v>Description_185</v>
      </c>
      <c r="E210" s="29">
        <f>IFERROR(INDEX('SKU Level Accuracy - Last Month'!I:I,MATCH(C210,'SKU Level Accuracy - Last Month'!C:C,0)),0)</f>
        <v>0</v>
      </c>
      <c r="F210" s="29">
        <f>IFERROR(INDEX('SKU Level Accuracy - Last Month'!J:J,MATCH(C210,'SKU Level Accuracy - Last Month'!C:C,0)),0)</f>
        <v>0</v>
      </c>
      <c r="G210" s="68">
        <f>INDEX('Sales+FC'!A:A,MATCH($C210,'Sales+FC'!$H:$H,0))</f>
        <v>11415</v>
      </c>
      <c r="H210" s="68">
        <f>INDEX('Sales+FC'!B:B,MATCH($C210,'Sales+FC'!$H:$H,0))</f>
        <v>1350</v>
      </c>
      <c r="I210" s="68">
        <f>INDEX('Sales+FC'!C:C,MATCH($C210,'Sales+FC'!$H:$H,0))</f>
        <v>1165.3333333333333</v>
      </c>
      <c r="J210" s="32">
        <f>SUMIFS('Sales+FC'!AV:AV,'Sales+FC'!$H:$H,$C210)</f>
        <v>1350</v>
      </c>
      <c r="K210" s="32">
        <f>SUMIFS('Sales+FC'!AW:AW,'Sales+FC'!$H:$H,$C210)</f>
        <v>1350</v>
      </c>
      <c r="L210" s="32">
        <f>SUMIFS('Sales+FC'!AX:AX,'Sales+FC'!$H:$H,$C210)</f>
        <v>1063</v>
      </c>
      <c r="M210" s="34">
        <f>IFERROR(SUMIFS('Sales+FC'!$D:$D,'Sales+FC'!$H:$H,$C210)/AVERAGE(J210:L210),0)</f>
        <v>4.3879883072017014</v>
      </c>
    </row>
    <row r="211" spans="1:13" x14ac:dyDescent="0.45">
      <c r="A211" s="15" t="str">
        <f>Master!C171</f>
        <v>C</v>
      </c>
      <c r="B211" s="15" t="str">
        <f>INDEX('Sales+FC'!$F:$F,MATCH(C211,'Sales+FC'!H:H,0))</f>
        <v>ABC-9</v>
      </c>
      <c r="C211" s="67" t="str">
        <f>Master!B171</f>
        <v>SKU-260</v>
      </c>
      <c r="D211" s="67" t="str">
        <f>IF(INDEX('Sales+FC'!I:I,MATCH(C211,'Sales+FC'!H:H,0))=0,"",INDEX('Sales+FC'!I:I,MATCH(C211,'Sales+FC'!H:H,0)))</f>
        <v>Description_260</v>
      </c>
      <c r="E211" s="29">
        <f>IFERROR(INDEX('SKU Level Accuracy - Last Month'!I:I,MATCH(C211,'SKU Level Accuracy - Last Month'!C:C,0)),0)</f>
        <v>0.51485148514851509</v>
      </c>
      <c r="F211" s="29">
        <f>IFERROR(INDEX('SKU Level Accuracy - Last Month'!J:J,MATCH(C211,'SKU Level Accuracy - Last Month'!C:C,0)),0)</f>
        <v>0.51485148514851509</v>
      </c>
      <c r="G211" s="68">
        <f>INDEX('Sales+FC'!A:A,MATCH($C211,'Sales+FC'!$H:$H,0))</f>
        <v>11157</v>
      </c>
      <c r="H211" s="68">
        <f>INDEX('Sales+FC'!B:B,MATCH($C211,'Sales+FC'!$H:$H,0))</f>
        <v>600</v>
      </c>
      <c r="I211" s="68">
        <f>INDEX('Sales+FC'!C:C,MATCH($C211,'Sales+FC'!$H:$H,0))</f>
        <v>549</v>
      </c>
      <c r="J211" s="32">
        <f>SUMIFS('Sales+FC'!AV:AV,'Sales+FC'!$H:$H,$C211)</f>
        <v>600</v>
      </c>
      <c r="K211" s="32">
        <f>SUMIFS('Sales+FC'!AW:AW,'Sales+FC'!$H:$H,$C211)</f>
        <v>600</v>
      </c>
      <c r="L211" s="32">
        <f>SUMIFS('Sales+FC'!AX:AX,'Sales+FC'!$H:$H,$C211)</f>
        <v>501</v>
      </c>
      <c r="M211" s="34">
        <f>IFERROR(SUMIFS('Sales+FC'!$D:$D,'Sales+FC'!$H:$H,$C211)/AVERAGE(J211:L211),0)</f>
        <v>17.567901234567902</v>
      </c>
    </row>
    <row r="212" spans="1:13" x14ac:dyDescent="0.45">
      <c r="A212" s="15" t="str">
        <f>Master!C172</f>
        <v>C</v>
      </c>
      <c r="B212" s="15" t="str">
        <f>INDEX('Sales+FC'!$F:$F,MATCH(C212,'Sales+FC'!H:H,0))</f>
        <v>ABC-7</v>
      </c>
      <c r="C212" s="67" t="str">
        <f>Master!B172</f>
        <v>SKU-201</v>
      </c>
      <c r="D212" s="67" t="str">
        <f>IF(INDEX('Sales+FC'!I:I,MATCH(C212,'Sales+FC'!H:H,0))=0,"",INDEX('Sales+FC'!I:I,MATCH(C212,'Sales+FC'!H:H,0)))</f>
        <v>Description_201</v>
      </c>
      <c r="E212" s="29">
        <f>IFERROR(INDEX('SKU Level Accuracy - Last Month'!I:I,MATCH(C212,'SKU Level Accuracy - Last Month'!C:C,0)),0)</f>
        <v>0</v>
      </c>
      <c r="F212" s="29">
        <f>IFERROR(INDEX('SKU Level Accuracy - Last Month'!J:J,MATCH(C212,'SKU Level Accuracy - Last Month'!C:C,0)),0)</f>
        <v>0</v>
      </c>
      <c r="G212" s="68">
        <f>INDEX('Sales+FC'!A:A,MATCH($C212,'Sales+FC'!$H:$H,0))</f>
        <v>10958</v>
      </c>
      <c r="H212" s="68">
        <f>INDEX('Sales+FC'!B:B,MATCH($C212,'Sales+FC'!$H:$H,0))</f>
        <v>960</v>
      </c>
      <c r="I212" s="68">
        <f>INDEX('Sales+FC'!C:C,MATCH($C212,'Sales+FC'!$H:$H,0))</f>
        <v>736.66666666666663</v>
      </c>
      <c r="J212" s="32">
        <f>SUMIFS('Sales+FC'!AV:AV,'Sales+FC'!$H:$H,$C212)</f>
        <v>960</v>
      </c>
      <c r="K212" s="32">
        <f>SUMIFS('Sales+FC'!AW:AW,'Sales+FC'!$H:$H,$C212)</f>
        <v>960</v>
      </c>
      <c r="L212" s="32">
        <f>SUMIFS('Sales+FC'!AX:AX,'Sales+FC'!$H:$H,$C212)</f>
        <v>604</v>
      </c>
      <c r="M212" s="34">
        <f>IFERROR(SUMIFS('Sales+FC'!$D:$D,'Sales+FC'!$H:$H,$C212)/AVERAGE(J212:L212),0)</f>
        <v>6.1675911251980979</v>
      </c>
    </row>
    <row r="213" spans="1:13" x14ac:dyDescent="0.45">
      <c r="A213" s="15" t="str">
        <f>Master!C173</f>
        <v>C</v>
      </c>
      <c r="B213" s="15" t="str">
        <f>INDEX('Sales+FC'!$F:$F,MATCH(C213,'Sales+FC'!H:H,0))</f>
        <v>ABC-9</v>
      </c>
      <c r="C213" s="67" t="str">
        <f>Master!B173</f>
        <v>SKU-228</v>
      </c>
      <c r="D213" s="67" t="str">
        <f>IF(INDEX('Sales+FC'!I:I,MATCH(C213,'Sales+FC'!H:H,0))=0,"",INDEX('Sales+FC'!I:I,MATCH(C213,'Sales+FC'!H:H,0)))</f>
        <v>Description_228</v>
      </c>
      <c r="E213" s="29">
        <f>IFERROR(INDEX('SKU Level Accuracy - Last Month'!I:I,MATCH(C213,'SKU Level Accuracy - Last Month'!C:C,0)),0)</f>
        <v>1</v>
      </c>
      <c r="F213" s="29">
        <f>IFERROR(INDEX('SKU Level Accuracy - Last Month'!J:J,MATCH(C213,'SKU Level Accuracy - Last Month'!C:C,0)),0)</f>
        <v>1</v>
      </c>
      <c r="G213" s="68">
        <f>INDEX('Sales+FC'!A:A,MATCH($C213,'Sales+FC'!$H:$H,0))</f>
        <v>10895</v>
      </c>
      <c r="H213" s="68">
        <f>INDEX('Sales+FC'!B:B,MATCH($C213,'Sales+FC'!$H:$H,0))</f>
        <v>800</v>
      </c>
      <c r="I213" s="68">
        <f>INDEX('Sales+FC'!C:C,MATCH($C213,'Sales+FC'!$H:$H,0))</f>
        <v>1054.3333333333333</v>
      </c>
      <c r="J213" s="32">
        <f>SUMIFS('Sales+FC'!AV:AV,'Sales+FC'!$H:$H,$C213)</f>
        <v>800</v>
      </c>
      <c r="K213" s="32">
        <f>SUMIFS('Sales+FC'!AW:AW,'Sales+FC'!$H:$H,$C213)</f>
        <v>255</v>
      </c>
      <c r="L213" s="32">
        <f>SUMIFS('Sales+FC'!AX:AX,'Sales+FC'!$H:$H,$C213)</f>
        <v>433</v>
      </c>
      <c r="M213" s="34">
        <f>IFERROR(SUMIFS('Sales+FC'!$D:$D,'Sales+FC'!$H:$H,$C213)/AVERAGE(J213:L213),0)</f>
        <v>4.2338709677419352E-2</v>
      </c>
    </row>
    <row r="214" spans="1:13" x14ac:dyDescent="0.45">
      <c r="A214" s="15" t="str">
        <f>Master!C174</f>
        <v>C</v>
      </c>
      <c r="B214" s="15" t="str">
        <f>INDEX('Sales+FC'!$F:$F,MATCH(C214,'Sales+FC'!H:H,0))</f>
        <v>ABC-7</v>
      </c>
      <c r="C214" s="67" t="str">
        <f>Master!B174</f>
        <v>SKU-134</v>
      </c>
      <c r="D214" s="67" t="str">
        <f>IF(INDEX('Sales+FC'!I:I,MATCH(C214,'Sales+FC'!H:H,0))=0,"",INDEX('Sales+FC'!I:I,MATCH(C214,'Sales+FC'!H:H,0)))</f>
        <v>Description_134</v>
      </c>
      <c r="E214" s="29">
        <f>IFERROR(INDEX('SKU Level Accuracy - Last Month'!I:I,MATCH(C214,'SKU Level Accuracy - Last Month'!C:C,0)),0)</f>
        <v>0.77253668763102723</v>
      </c>
      <c r="F214" s="29">
        <f>IFERROR(INDEX('SKU Level Accuracy - Last Month'!J:J,MATCH(C214,'SKU Level Accuracy - Last Month'!C:C,0)),0)</f>
        <v>0.90146750524109009</v>
      </c>
      <c r="G214" s="68">
        <f>INDEX('Sales+FC'!A:A,MATCH($C214,'Sales+FC'!$H:$H,0))</f>
        <v>10462</v>
      </c>
      <c r="H214" s="68">
        <f>INDEX('Sales+FC'!B:B,MATCH($C214,'Sales+FC'!$H:$H,0))</f>
        <v>1500</v>
      </c>
      <c r="I214" s="68">
        <f>INDEX('Sales+FC'!C:C,MATCH($C214,'Sales+FC'!$H:$H,0))</f>
        <v>957</v>
      </c>
      <c r="J214" s="32">
        <f>SUMIFS('Sales+FC'!AV:AV,'Sales+FC'!$H:$H,$C214)</f>
        <v>1500</v>
      </c>
      <c r="K214" s="32">
        <f>SUMIFS('Sales+FC'!AW:AW,'Sales+FC'!$H:$H,$C214)</f>
        <v>860</v>
      </c>
      <c r="L214" s="32">
        <f>SUMIFS('Sales+FC'!AX:AX,'Sales+FC'!$H:$H,$C214)</f>
        <v>736</v>
      </c>
      <c r="M214" s="34">
        <f>IFERROR(SUMIFS('Sales+FC'!$D:$D,'Sales+FC'!$H:$H,$C214)/AVERAGE(J214:L214),0)</f>
        <v>10.465116279069768</v>
      </c>
    </row>
    <row r="215" spans="1:13" x14ac:dyDescent="0.45">
      <c r="A215" s="15" t="str">
        <f>Master!C175</f>
        <v>C</v>
      </c>
      <c r="B215" s="15" t="str">
        <f>INDEX('Sales+FC'!$F:$F,MATCH(C215,'Sales+FC'!H:H,0))</f>
        <v>ABC-11</v>
      </c>
      <c r="C215" s="67" t="str">
        <f>Master!B175</f>
        <v>SKU-286</v>
      </c>
      <c r="D215" s="67" t="str">
        <f>IF(INDEX('Sales+FC'!I:I,MATCH(C215,'Sales+FC'!H:H,0))=0,"",INDEX('Sales+FC'!I:I,MATCH(C215,'Sales+FC'!H:H,0)))</f>
        <v>Description_286</v>
      </c>
      <c r="E215" s="29">
        <f>IFERROR(INDEX('SKU Level Accuracy - Last Month'!I:I,MATCH(C215,'SKU Level Accuracy - Last Month'!C:C,0)),0)</f>
        <v>0.9211563731931669</v>
      </c>
      <c r="F215" s="29">
        <f>IFERROR(INDEX('SKU Level Accuracy - Last Month'!J:J,MATCH(C215,'SKU Level Accuracy - Last Month'!C:C,0)),0)</f>
        <v>0.68593955321944811</v>
      </c>
      <c r="G215" s="68">
        <f>INDEX('Sales+FC'!A:A,MATCH($C215,'Sales+FC'!$H:$H,0))</f>
        <v>10262</v>
      </c>
      <c r="H215" s="68">
        <f>INDEX('Sales+FC'!B:B,MATCH($C215,'Sales+FC'!$H:$H,0))</f>
        <v>1000</v>
      </c>
      <c r="I215" s="68">
        <f>INDEX('Sales+FC'!C:C,MATCH($C215,'Sales+FC'!$H:$H,0))</f>
        <v>746.66666666666663</v>
      </c>
      <c r="J215" s="32">
        <f>SUMIFS('Sales+FC'!AV:AV,'Sales+FC'!$H:$H,$C215)</f>
        <v>1000</v>
      </c>
      <c r="K215" s="32">
        <f>SUMIFS('Sales+FC'!AW:AW,'Sales+FC'!$H:$H,$C215)</f>
        <v>1000</v>
      </c>
      <c r="L215" s="32">
        <f>SUMIFS('Sales+FC'!AX:AX,'Sales+FC'!$H:$H,$C215)</f>
        <v>851</v>
      </c>
      <c r="M215" s="34">
        <f>IFERROR(SUMIFS('Sales+FC'!$D:$D,'Sales+FC'!$H:$H,$C215)/AVERAGE(J215:L215),0)</f>
        <v>7.1638021746755518</v>
      </c>
    </row>
    <row r="216" spans="1:13" x14ac:dyDescent="0.45">
      <c r="A216" s="15" t="str">
        <f>Master!C176</f>
        <v>C</v>
      </c>
      <c r="B216" s="15" t="str">
        <f>INDEX('Sales+FC'!$F:$F,MATCH(C216,'Sales+FC'!H:H,0))</f>
        <v>ABC-11</v>
      </c>
      <c r="C216" s="67" t="str">
        <f>Master!B176</f>
        <v>SKU-285</v>
      </c>
      <c r="D216" s="67" t="str">
        <f>IF(INDEX('Sales+FC'!I:I,MATCH(C216,'Sales+FC'!H:H,0))=0,"",INDEX('Sales+FC'!I:I,MATCH(C216,'Sales+FC'!H:H,0)))</f>
        <v>Description_285</v>
      </c>
      <c r="E216" s="29">
        <f>IFERROR(INDEX('SKU Level Accuracy - Last Month'!I:I,MATCH(C216,'SKU Level Accuracy - Last Month'!C:C,0)),0)</f>
        <v>0.50680786686838142</v>
      </c>
      <c r="F216" s="29">
        <f>IFERROR(INDEX('SKU Level Accuracy - Last Month'!J:J,MATCH(C216,'SKU Level Accuracy - Last Month'!C:C,0)),0)</f>
        <v>0.33585476550680782</v>
      </c>
      <c r="G216" s="68">
        <f>INDEX('Sales+FC'!A:A,MATCH($C216,'Sales+FC'!$H:$H,0))</f>
        <v>10059</v>
      </c>
      <c r="H216" s="68">
        <f>INDEX('Sales+FC'!B:B,MATCH($C216,'Sales+FC'!$H:$H,0))</f>
        <v>1100</v>
      </c>
      <c r="I216" s="68">
        <f>INDEX('Sales+FC'!C:C,MATCH($C216,'Sales+FC'!$H:$H,0))</f>
        <v>745.33333333333337</v>
      </c>
      <c r="J216" s="32">
        <f>SUMIFS('Sales+FC'!AV:AV,'Sales+FC'!$H:$H,$C216)</f>
        <v>1100</v>
      </c>
      <c r="K216" s="32">
        <f>SUMIFS('Sales+FC'!AW:AW,'Sales+FC'!$H:$H,$C216)</f>
        <v>1100</v>
      </c>
      <c r="L216" s="32">
        <f>SUMIFS('Sales+FC'!AX:AX,'Sales+FC'!$H:$H,$C216)</f>
        <v>826</v>
      </c>
      <c r="M216" s="34">
        <f>IFERROR(SUMIFS('Sales+FC'!$D:$D,'Sales+FC'!$H:$H,$C216)/AVERAGE(J216:L216),0)</f>
        <v>2.9385327164573694</v>
      </c>
    </row>
    <row r="217" spans="1:13" x14ac:dyDescent="0.45">
      <c r="A217" s="15" t="str">
        <f>Master!C177</f>
        <v>C</v>
      </c>
      <c r="B217" s="15" t="str">
        <f>INDEX('Sales+FC'!$F:$F,MATCH(C217,'Sales+FC'!H:H,0))</f>
        <v>ABC-9</v>
      </c>
      <c r="C217" s="67" t="str">
        <f>Master!B177</f>
        <v>SKU-225</v>
      </c>
      <c r="D217" s="67" t="str">
        <f>IF(INDEX('Sales+FC'!I:I,MATCH(C217,'Sales+FC'!H:H,0))=0,"",INDEX('Sales+FC'!I:I,MATCH(C217,'Sales+FC'!H:H,0)))</f>
        <v>Description_225</v>
      </c>
      <c r="E217" s="29">
        <f>IFERROR(INDEX('SKU Level Accuracy - Last Month'!I:I,MATCH(C217,'SKU Level Accuracy - Last Month'!C:C,0)),0)</f>
        <v>0.56510638297872351</v>
      </c>
      <c r="F217" s="29">
        <f>IFERROR(INDEX('SKU Level Accuracy - Last Month'!J:J,MATCH(C217,'SKU Level Accuracy - Last Month'!C:C,0)),0)</f>
        <v>0.85106382978723405</v>
      </c>
      <c r="G217" s="68">
        <f>INDEX('Sales+FC'!A:A,MATCH($C217,'Sales+FC'!$H:$H,0))</f>
        <v>9615</v>
      </c>
      <c r="H217" s="68">
        <f>INDEX('Sales+FC'!B:B,MATCH($C217,'Sales+FC'!$H:$H,0))</f>
        <v>1000</v>
      </c>
      <c r="I217" s="68">
        <f>INDEX('Sales+FC'!C:C,MATCH($C217,'Sales+FC'!$H:$H,0))</f>
        <v>581.33333333333337</v>
      </c>
      <c r="J217" s="32">
        <f>SUMIFS('Sales+FC'!AV:AV,'Sales+FC'!$H:$H,$C217)</f>
        <v>1000</v>
      </c>
      <c r="K217" s="32">
        <f>SUMIFS('Sales+FC'!AW:AW,'Sales+FC'!$H:$H,$C217)</f>
        <v>170</v>
      </c>
      <c r="L217" s="32">
        <f>SUMIFS('Sales+FC'!AX:AX,'Sales+FC'!$H:$H,$C217)</f>
        <v>198</v>
      </c>
      <c r="M217" s="34">
        <f>IFERROR(SUMIFS('Sales+FC'!$D:$D,'Sales+FC'!$H:$H,$C217)/AVERAGE(J217:L217),0)</f>
        <v>6.8135964912280702</v>
      </c>
    </row>
    <row r="218" spans="1:13" x14ac:dyDescent="0.45">
      <c r="A218" s="15" t="str">
        <f>Master!C178</f>
        <v>C</v>
      </c>
      <c r="B218" s="15" t="str">
        <f>INDEX('Sales+FC'!$F:$F,MATCH(C218,'Sales+FC'!H:H,0))</f>
        <v>ABC-9</v>
      </c>
      <c r="C218" s="67" t="str">
        <f>Master!B178</f>
        <v>SKU-226</v>
      </c>
      <c r="D218" s="67" t="str">
        <f>IF(INDEX('Sales+FC'!I:I,MATCH(C218,'Sales+FC'!H:H,0))=0,"",INDEX('Sales+FC'!I:I,MATCH(C218,'Sales+FC'!H:H,0)))</f>
        <v>Description_226</v>
      </c>
      <c r="E218" s="29">
        <f>IFERROR(INDEX('SKU Level Accuracy - Last Month'!I:I,MATCH(C218,'SKU Level Accuracy - Last Month'!C:C,0)),0)</f>
        <v>0</v>
      </c>
      <c r="F218" s="29">
        <f>IFERROR(INDEX('SKU Level Accuracy - Last Month'!J:J,MATCH(C218,'SKU Level Accuracy - Last Month'!C:C,0)),0)</f>
        <v>0</v>
      </c>
      <c r="G218" s="68">
        <f>INDEX('Sales+FC'!A:A,MATCH($C218,'Sales+FC'!$H:$H,0))</f>
        <v>9295</v>
      </c>
      <c r="H218" s="68">
        <f>INDEX('Sales+FC'!B:B,MATCH($C218,'Sales+FC'!$H:$H,0))</f>
        <v>280</v>
      </c>
      <c r="I218" s="68">
        <f>INDEX('Sales+FC'!C:C,MATCH($C218,'Sales+FC'!$H:$H,0))</f>
        <v>829</v>
      </c>
      <c r="J218" s="32">
        <f>SUMIFS('Sales+FC'!AV:AV,'Sales+FC'!$H:$H,$C218)</f>
        <v>280</v>
      </c>
      <c r="K218" s="32">
        <f>SUMIFS('Sales+FC'!AW:AW,'Sales+FC'!$H:$H,$C218)</f>
        <v>280</v>
      </c>
      <c r="L218" s="32">
        <f>SUMIFS('Sales+FC'!AX:AX,'Sales+FC'!$H:$H,$C218)</f>
        <v>420</v>
      </c>
      <c r="M218" s="34">
        <f>IFERROR(SUMIFS('Sales+FC'!$D:$D,'Sales+FC'!$H:$H,$C218)/AVERAGE(J218:L218),0)</f>
        <v>14.427551020408162</v>
      </c>
    </row>
    <row r="219" spans="1:13" x14ac:dyDescent="0.45">
      <c r="A219" s="15" t="str">
        <f>Master!C179</f>
        <v>C</v>
      </c>
      <c r="B219" s="15" t="str">
        <f>INDEX('Sales+FC'!$F:$F,MATCH(C219,'Sales+FC'!H:H,0))</f>
        <v>ABC-11</v>
      </c>
      <c r="C219" s="67" t="str">
        <f>Master!B179</f>
        <v>SKU-282</v>
      </c>
      <c r="D219" s="67" t="str">
        <f>IF(INDEX('Sales+FC'!I:I,MATCH(C219,'Sales+FC'!H:H,0))=0,"",INDEX('Sales+FC'!I:I,MATCH(C219,'Sales+FC'!H:H,0)))</f>
        <v>Description_282</v>
      </c>
      <c r="E219" s="29">
        <f>IFERROR(INDEX('SKU Level Accuracy - Last Month'!I:I,MATCH(C219,'SKU Level Accuracy - Last Month'!C:C,0)),0)</f>
        <v>0.90934065934065944</v>
      </c>
      <c r="F219" s="29">
        <f>IFERROR(INDEX('SKU Level Accuracy - Last Month'!J:J,MATCH(C219,'SKU Level Accuracy - Last Month'!C:C,0)),0)</f>
        <v>0.90109890109890101</v>
      </c>
      <c r="G219" s="68">
        <f>INDEX('Sales+FC'!A:A,MATCH($C219,'Sales+FC'!$H:$H,0))</f>
        <v>9183</v>
      </c>
      <c r="H219" s="68">
        <f>INDEX('Sales+FC'!B:B,MATCH($C219,'Sales+FC'!$H:$H,0))</f>
        <v>800</v>
      </c>
      <c r="I219" s="68">
        <f>INDEX('Sales+FC'!C:C,MATCH($C219,'Sales+FC'!$H:$H,0))</f>
        <v>678</v>
      </c>
      <c r="J219" s="32">
        <f>SUMIFS('Sales+FC'!AV:AV,'Sales+FC'!$H:$H,$C219)</f>
        <v>800</v>
      </c>
      <c r="K219" s="32">
        <f>SUMIFS('Sales+FC'!AW:AW,'Sales+FC'!$H:$H,$C219)</f>
        <v>800</v>
      </c>
      <c r="L219" s="32">
        <f>SUMIFS('Sales+FC'!AX:AX,'Sales+FC'!$H:$H,$C219)</f>
        <v>577</v>
      </c>
      <c r="M219" s="34">
        <f>IFERROR(SUMIFS('Sales+FC'!$D:$D,'Sales+FC'!$H:$H,$C219)/AVERAGE(J219:L219),0)</f>
        <v>5.2393201653651813</v>
      </c>
    </row>
    <row r="220" spans="1:13" x14ac:dyDescent="0.45">
      <c r="A220" s="15" t="str">
        <f>Master!C180</f>
        <v>C</v>
      </c>
      <c r="B220" s="15" t="str">
        <f>INDEX('Sales+FC'!$F:$F,MATCH(C220,'Sales+FC'!H:H,0))</f>
        <v>ABC-7</v>
      </c>
      <c r="C220" s="67" t="str">
        <f>Master!B180</f>
        <v>SKU-208</v>
      </c>
      <c r="D220" s="67" t="str">
        <f>IF(INDEX('Sales+FC'!I:I,MATCH(C220,'Sales+FC'!H:H,0))=0,"",INDEX('Sales+FC'!I:I,MATCH(C220,'Sales+FC'!H:H,0)))</f>
        <v>Description_208</v>
      </c>
      <c r="E220" s="29">
        <f>IFERROR(INDEX('SKU Level Accuracy - Last Month'!I:I,MATCH(C220,'SKU Level Accuracy - Last Month'!C:C,0)),0)</f>
        <v>0</v>
      </c>
      <c r="F220" s="29">
        <f>IFERROR(INDEX('SKU Level Accuracy - Last Month'!J:J,MATCH(C220,'SKU Level Accuracy - Last Month'!C:C,0)),0)</f>
        <v>0</v>
      </c>
      <c r="G220" s="68">
        <f>INDEX('Sales+FC'!A:A,MATCH($C220,'Sales+FC'!$H:$H,0))</f>
        <v>8993</v>
      </c>
      <c r="H220" s="68">
        <f>INDEX('Sales+FC'!B:B,MATCH($C220,'Sales+FC'!$H:$H,0))</f>
        <v>1050</v>
      </c>
      <c r="I220" s="68">
        <f>INDEX('Sales+FC'!C:C,MATCH($C220,'Sales+FC'!$H:$H,0))</f>
        <v>476.33333333333331</v>
      </c>
      <c r="J220" s="32">
        <f>SUMIFS('Sales+FC'!AV:AV,'Sales+FC'!$H:$H,$C220)</f>
        <v>1050</v>
      </c>
      <c r="K220" s="32">
        <f>SUMIFS('Sales+FC'!AW:AW,'Sales+FC'!$H:$H,$C220)</f>
        <v>1050</v>
      </c>
      <c r="L220" s="32">
        <f>SUMIFS('Sales+FC'!AX:AX,'Sales+FC'!$H:$H,$C220)</f>
        <v>722</v>
      </c>
      <c r="M220" s="34">
        <f>IFERROR(SUMIFS('Sales+FC'!$D:$D,'Sales+FC'!$H:$H,$C220)/AVERAGE(J220:L220),0)</f>
        <v>4.3362863217576191</v>
      </c>
    </row>
    <row r="221" spans="1:13" x14ac:dyDescent="0.45">
      <c r="A221" s="15" t="str">
        <f>Master!C181</f>
        <v>C</v>
      </c>
      <c r="B221" s="15" t="str">
        <f>INDEX('Sales+FC'!$F:$F,MATCH(C221,'Sales+FC'!H:H,0))</f>
        <v>ABC-9</v>
      </c>
      <c r="C221" s="67" t="str">
        <f>Master!B181</f>
        <v>SKU-410</v>
      </c>
      <c r="D221" s="67" t="str">
        <f>IF(INDEX('Sales+FC'!I:I,MATCH(C221,'Sales+FC'!H:H,0))=0,"",INDEX('Sales+FC'!I:I,MATCH(C221,'Sales+FC'!H:H,0)))</f>
        <v>Description_410</v>
      </c>
      <c r="E221" s="29">
        <f>IFERROR(INDEX('SKU Level Accuracy - Last Month'!I:I,MATCH(C221,'SKU Level Accuracy - Last Month'!C:C,0)),0)</f>
        <v>0.7711728986896772</v>
      </c>
      <c r="F221" s="29">
        <f>IFERROR(INDEX('SKU Level Accuracy - Last Month'!J:J,MATCH(C221,'SKU Level Accuracy - Last Month'!C:C,0)),0)</f>
        <v>0.63918184723553839</v>
      </c>
      <c r="G221" s="68">
        <f>INDEX('Sales+FC'!A:A,MATCH($C221,'Sales+FC'!$H:$H,0))</f>
        <v>8637</v>
      </c>
      <c r="H221" s="68">
        <f>INDEX('Sales+FC'!B:B,MATCH($C221,'Sales+FC'!$H:$H,0))</f>
        <v>4000</v>
      </c>
      <c r="I221" s="68">
        <f>INDEX('Sales+FC'!C:C,MATCH($C221,'Sales+FC'!$H:$H,0))</f>
        <v>2879</v>
      </c>
      <c r="J221" s="32">
        <f>SUMIFS('Sales+FC'!AV:AV,'Sales+FC'!$H:$H,$C221)</f>
        <v>4000</v>
      </c>
      <c r="K221" s="32">
        <f>SUMIFS('Sales+FC'!AW:AW,'Sales+FC'!$H:$H,$C221)</f>
        <v>4000</v>
      </c>
      <c r="L221" s="32">
        <f>SUMIFS('Sales+FC'!AX:AX,'Sales+FC'!$H:$H,$C221)</f>
        <v>6198</v>
      </c>
      <c r="M221" s="34">
        <f>IFERROR(SUMIFS('Sales+FC'!$D:$D,'Sales+FC'!$H:$H,$C221)/AVERAGE(J221:L221),0)</f>
        <v>2.4026623468094095</v>
      </c>
    </row>
    <row r="222" spans="1:13" x14ac:dyDescent="0.45">
      <c r="A222" s="15" t="str">
        <f>Master!C182</f>
        <v>C</v>
      </c>
      <c r="B222" s="15" t="str">
        <f>INDEX('Sales+FC'!$F:$F,MATCH(C222,'Sales+FC'!H:H,0))</f>
        <v>ABC-2</v>
      </c>
      <c r="C222" s="67" t="str">
        <f>Master!B182</f>
        <v>SKU-78</v>
      </c>
      <c r="D222" s="67" t="str">
        <f>IF(INDEX('Sales+FC'!I:I,MATCH(C222,'Sales+FC'!H:H,0))=0,"",INDEX('Sales+FC'!I:I,MATCH(C222,'Sales+FC'!H:H,0)))</f>
        <v>Description_078</v>
      </c>
      <c r="E222" s="29">
        <f>IFERROR(INDEX('SKU Level Accuracy - Last Month'!I:I,MATCH(C222,'SKU Level Accuracy - Last Month'!C:C,0)),0)</f>
        <v>0.65457413249211349</v>
      </c>
      <c r="F222" s="29">
        <f>IFERROR(INDEX('SKU Level Accuracy - Last Month'!J:J,MATCH(C222,'SKU Level Accuracy - Last Month'!C:C,0)),0)</f>
        <v>0.94637223974763407</v>
      </c>
      <c r="G222" s="68">
        <f>INDEX('Sales+FC'!A:A,MATCH($C222,'Sales+FC'!$H:$H,0))</f>
        <v>8631</v>
      </c>
      <c r="H222" s="68">
        <f>INDEX('Sales+FC'!B:B,MATCH($C222,'Sales+FC'!$H:$H,0))</f>
        <v>600</v>
      </c>
      <c r="I222" s="68">
        <f>INDEX('Sales+FC'!C:C,MATCH($C222,'Sales+FC'!$H:$H,0))</f>
        <v>832</v>
      </c>
      <c r="J222" s="32">
        <f>SUMIFS('Sales+FC'!AV:AV,'Sales+FC'!$H:$H,$C222)</f>
        <v>600</v>
      </c>
      <c r="K222" s="32">
        <f>SUMIFS('Sales+FC'!AW:AW,'Sales+FC'!$H:$H,$C222)</f>
        <v>600</v>
      </c>
      <c r="L222" s="32">
        <f>SUMIFS('Sales+FC'!AX:AX,'Sales+FC'!$H:$H,$C222)</f>
        <v>309</v>
      </c>
      <c r="M222" s="34">
        <f>IFERROR(SUMIFS('Sales+FC'!$D:$D,'Sales+FC'!$H:$H,$C222)/AVERAGE(J222:L222),0)</f>
        <v>6.1530815109343937</v>
      </c>
    </row>
    <row r="223" spans="1:13" x14ac:dyDescent="0.45">
      <c r="A223" s="15" t="str">
        <f>Master!C183</f>
        <v>C</v>
      </c>
      <c r="B223" s="15" t="str">
        <f>INDEX('Sales+FC'!$F:$F,MATCH(C223,'Sales+FC'!H:H,0))</f>
        <v>ABC-7</v>
      </c>
      <c r="C223" s="67" t="str">
        <f>Master!B183</f>
        <v>SKU-148</v>
      </c>
      <c r="D223" s="67" t="str">
        <f>IF(INDEX('Sales+FC'!I:I,MATCH(C223,'Sales+FC'!H:H,0))=0,"",INDEX('Sales+FC'!I:I,MATCH(C223,'Sales+FC'!H:H,0)))</f>
        <v>Description_148</v>
      </c>
      <c r="E223" s="29">
        <f>IFERROR(INDEX('SKU Level Accuracy - Last Month'!I:I,MATCH(C223,'SKU Level Accuracy - Last Month'!C:C,0)),0)</f>
        <v>0.92073170731707332</v>
      </c>
      <c r="F223" s="29">
        <f>IFERROR(INDEX('SKU Level Accuracy - Last Month'!J:J,MATCH(C223,'SKU Level Accuracy - Last Month'!C:C,0)),0)</f>
        <v>0.85670731707317072</v>
      </c>
      <c r="G223" s="68">
        <f>INDEX('Sales+FC'!A:A,MATCH($C223,'Sales+FC'!$H:$H,0))</f>
        <v>8401</v>
      </c>
      <c r="H223" s="68">
        <f>INDEX('Sales+FC'!B:B,MATCH($C223,'Sales+FC'!$H:$H,0))</f>
        <v>750</v>
      </c>
      <c r="I223" s="68">
        <f>INDEX('Sales+FC'!C:C,MATCH($C223,'Sales+FC'!$H:$H,0))</f>
        <v>638.66666666666663</v>
      </c>
      <c r="J223" s="32">
        <f>SUMIFS('Sales+FC'!AV:AV,'Sales+FC'!$H:$H,$C223)</f>
        <v>750</v>
      </c>
      <c r="K223" s="32">
        <f>SUMIFS('Sales+FC'!AW:AW,'Sales+FC'!$H:$H,$C223)</f>
        <v>750</v>
      </c>
      <c r="L223" s="32">
        <f>SUMIFS('Sales+FC'!AX:AX,'Sales+FC'!$H:$H,$C223)</f>
        <v>653</v>
      </c>
      <c r="M223" s="34">
        <f>IFERROR(SUMIFS('Sales+FC'!$D:$D,'Sales+FC'!$H:$H,$C223)/AVERAGE(J223:L223),0)</f>
        <v>4.1258708778448678</v>
      </c>
    </row>
    <row r="224" spans="1:13" x14ac:dyDescent="0.45">
      <c r="A224" s="15" t="str">
        <f>Master!C184</f>
        <v>C</v>
      </c>
      <c r="B224" s="15" t="str">
        <f>INDEX('Sales+FC'!$F:$F,MATCH(C224,'Sales+FC'!H:H,0))</f>
        <v>ABC-11</v>
      </c>
      <c r="C224" s="67" t="str">
        <f>Master!B184</f>
        <v>SKU-296</v>
      </c>
      <c r="D224" s="67" t="str">
        <f>IF(INDEX('Sales+FC'!I:I,MATCH(C224,'Sales+FC'!H:H,0))=0,"",INDEX('Sales+FC'!I:I,MATCH(C224,'Sales+FC'!H:H,0)))</f>
        <v>Description_296</v>
      </c>
      <c r="E224" s="29">
        <f>IFERROR(INDEX('SKU Level Accuracy - Last Month'!I:I,MATCH(C224,'SKU Level Accuracy - Last Month'!C:C,0)),0)</f>
        <v>0</v>
      </c>
      <c r="F224" s="29">
        <f>IFERROR(INDEX('SKU Level Accuracy - Last Month'!J:J,MATCH(C224,'SKU Level Accuracy - Last Month'!C:C,0)),0)</f>
        <v>0</v>
      </c>
      <c r="G224" s="68">
        <f>INDEX('Sales+FC'!A:A,MATCH($C224,'Sales+FC'!$H:$H,0))</f>
        <v>8100</v>
      </c>
      <c r="H224" s="68">
        <f>INDEX('Sales+FC'!B:B,MATCH($C224,'Sales+FC'!$H:$H,0))</f>
        <v>120</v>
      </c>
      <c r="I224" s="68">
        <f>INDEX('Sales+FC'!C:C,MATCH($C224,'Sales+FC'!$H:$H,0))</f>
        <v>472.66666666666669</v>
      </c>
      <c r="J224" s="32">
        <f>SUMIFS('Sales+FC'!AV:AV,'Sales+FC'!$H:$H,$C224)</f>
        <v>120</v>
      </c>
      <c r="K224" s="32">
        <f>SUMIFS('Sales+FC'!AW:AW,'Sales+FC'!$H:$H,$C224)</f>
        <v>120</v>
      </c>
      <c r="L224" s="32">
        <f>SUMIFS('Sales+FC'!AX:AX,'Sales+FC'!$H:$H,$C224)</f>
        <v>122</v>
      </c>
      <c r="M224" s="34">
        <f>IFERROR(SUMIFS('Sales+FC'!$D:$D,'Sales+FC'!$H:$H,$C224)/AVERAGE(J224:L224),0)</f>
        <v>2.2127071823204418</v>
      </c>
    </row>
    <row r="225" spans="1:13" x14ac:dyDescent="0.45">
      <c r="A225" s="15" t="str">
        <f>Master!C185</f>
        <v>C</v>
      </c>
      <c r="B225" s="15" t="str">
        <f>INDEX('Sales+FC'!$F:$F,MATCH(C225,'Sales+FC'!H:H,0))</f>
        <v>ABC-9</v>
      </c>
      <c r="C225" s="67" t="str">
        <f>Master!B185</f>
        <v>SKU-261</v>
      </c>
      <c r="D225" s="67" t="str">
        <f>IF(INDEX('Sales+FC'!I:I,MATCH(C225,'Sales+FC'!H:H,0))=0,"",INDEX('Sales+FC'!I:I,MATCH(C225,'Sales+FC'!H:H,0)))</f>
        <v>Description_261</v>
      </c>
      <c r="E225" s="29">
        <f>IFERROR(INDEX('SKU Level Accuracy - Last Month'!I:I,MATCH(C225,'SKU Level Accuracy - Last Month'!C:C,0)),0)</f>
        <v>0.68306010928961747</v>
      </c>
      <c r="F225" s="29">
        <f>IFERROR(INDEX('SKU Level Accuracy - Last Month'!J:J,MATCH(C225,'SKU Level Accuracy - Last Month'!C:C,0)),0)</f>
        <v>0.95628415300546443</v>
      </c>
      <c r="G225" s="68">
        <f>INDEX('Sales+FC'!A:A,MATCH($C225,'Sales+FC'!$H:$H,0))</f>
        <v>7997</v>
      </c>
      <c r="H225" s="68">
        <f>INDEX('Sales+FC'!B:B,MATCH($C225,'Sales+FC'!$H:$H,0))</f>
        <v>350</v>
      </c>
      <c r="I225" s="68">
        <f>INDEX('Sales+FC'!C:C,MATCH($C225,'Sales+FC'!$H:$H,0))</f>
        <v>358.66666666666669</v>
      </c>
      <c r="J225" s="32">
        <f>SUMIFS('Sales+FC'!AV:AV,'Sales+FC'!$H:$H,$C225)</f>
        <v>350</v>
      </c>
      <c r="K225" s="32">
        <f>SUMIFS('Sales+FC'!AW:AW,'Sales+FC'!$H:$H,$C225)</f>
        <v>350</v>
      </c>
      <c r="L225" s="32">
        <f>SUMIFS('Sales+FC'!AX:AX,'Sales+FC'!$H:$H,$C225)</f>
        <v>307</v>
      </c>
      <c r="M225" s="34">
        <f>IFERROR(SUMIFS('Sales+FC'!$D:$D,'Sales+FC'!$H:$H,$C225)/AVERAGE(J225:L225),0)</f>
        <v>23.568023833167825</v>
      </c>
    </row>
    <row r="226" spans="1:13" x14ac:dyDescent="0.45">
      <c r="A226" s="15" t="str">
        <f>Master!C186</f>
        <v>C</v>
      </c>
      <c r="B226" s="15" t="str">
        <f>INDEX('Sales+FC'!$F:$F,MATCH(C226,'Sales+FC'!H:H,0))</f>
        <v>ABC-11</v>
      </c>
      <c r="C226" s="67" t="str">
        <f>Master!B186</f>
        <v>SKU-356</v>
      </c>
      <c r="D226" s="67" t="str">
        <f>IF(INDEX('Sales+FC'!I:I,MATCH(C226,'Sales+FC'!H:H,0))=0,"",INDEX('Sales+FC'!I:I,MATCH(C226,'Sales+FC'!H:H,0)))</f>
        <v>Description_356</v>
      </c>
      <c r="E226" s="29">
        <f>IFERROR(INDEX('SKU Level Accuracy - Last Month'!I:I,MATCH(C226,'SKU Level Accuracy - Last Month'!C:C,0)),0)</f>
        <v>0.80413793103448283</v>
      </c>
      <c r="F226" s="29">
        <f>IFERROR(INDEX('SKU Level Accuracy - Last Month'!J:J,MATCH(C226,'SKU Level Accuracy - Last Month'!C:C,0)),0)</f>
        <v>0.96551724137931028</v>
      </c>
      <c r="G226" s="68">
        <f>INDEX('Sales+FC'!A:A,MATCH($C226,'Sales+FC'!$H:$H,0))</f>
        <v>7444</v>
      </c>
      <c r="H226" s="68">
        <f>INDEX('Sales+FC'!B:B,MATCH($C226,'Sales+FC'!$H:$H,0))</f>
        <v>1500</v>
      </c>
      <c r="I226" s="68">
        <f>INDEX('Sales+FC'!C:C,MATCH($C226,'Sales+FC'!$H:$H,0))</f>
        <v>914.66666666666663</v>
      </c>
      <c r="J226" s="32">
        <f>SUMIFS('Sales+FC'!AV:AV,'Sales+FC'!$H:$H,$C226)</f>
        <v>1500</v>
      </c>
      <c r="K226" s="32">
        <f>SUMIFS('Sales+FC'!AW:AW,'Sales+FC'!$H:$H,$C226)</f>
        <v>750</v>
      </c>
      <c r="L226" s="32">
        <f>SUMIFS('Sales+FC'!AX:AX,'Sales+FC'!$H:$H,$C226)</f>
        <v>663</v>
      </c>
      <c r="M226" s="34">
        <f>IFERROR(SUMIFS('Sales+FC'!$D:$D,'Sales+FC'!$H:$H,$C226)/AVERAGE(J226:L226),0)</f>
        <v>4.2790937178166839</v>
      </c>
    </row>
    <row r="227" spans="1:13" x14ac:dyDescent="0.45">
      <c r="A227" s="15" t="str">
        <f>Master!C187</f>
        <v>C</v>
      </c>
      <c r="B227" s="15" t="str">
        <f>INDEX('Sales+FC'!$F:$F,MATCH(C227,'Sales+FC'!H:H,0))</f>
        <v>ABC-7</v>
      </c>
      <c r="C227" s="67" t="str">
        <f>Master!B187</f>
        <v>SKU-184</v>
      </c>
      <c r="D227" s="67" t="str">
        <f>IF(INDEX('Sales+FC'!I:I,MATCH(C227,'Sales+FC'!H:H,0))=0,"",INDEX('Sales+FC'!I:I,MATCH(C227,'Sales+FC'!H:H,0)))</f>
        <v>Description_184</v>
      </c>
      <c r="E227" s="29">
        <f>IFERROR(INDEX('SKU Level Accuracy - Last Month'!I:I,MATCH(C227,'SKU Level Accuracy - Last Month'!C:C,0)),0)</f>
        <v>0</v>
      </c>
      <c r="F227" s="29">
        <f>IFERROR(INDEX('SKU Level Accuracy - Last Month'!J:J,MATCH(C227,'SKU Level Accuracy - Last Month'!C:C,0)),0)</f>
        <v>0</v>
      </c>
      <c r="G227" s="68">
        <f>INDEX('Sales+FC'!A:A,MATCH($C227,'Sales+FC'!$H:$H,0))</f>
        <v>7012</v>
      </c>
      <c r="H227" s="68">
        <f>INDEX('Sales+FC'!B:B,MATCH($C227,'Sales+FC'!$H:$H,0))</f>
        <v>750</v>
      </c>
      <c r="I227" s="68">
        <f>INDEX('Sales+FC'!C:C,MATCH($C227,'Sales+FC'!$H:$H,0))</f>
        <v>485</v>
      </c>
      <c r="J227" s="32">
        <f>SUMIFS('Sales+FC'!AV:AV,'Sales+FC'!$H:$H,$C227)</f>
        <v>750</v>
      </c>
      <c r="K227" s="32">
        <f>SUMIFS('Sales+FC'!AW:AW,'Sales+FC'!$H:$H,$C227)</f>
        <v>750</v>
      </c>
      <c r="L227" s="32">
        <f>SUMIFS('Sales+FC'!AX:AX,'Sales+FC'!$H:$H,$C227)</f>
        <v>499</v>
      </c>
      <c r="M227" s="34">
        <f>IFERROR(SUMIFS('Sales+FC'!$D:$D,'Sales+FC'!$H:$H,$C227)/AVERAGE(J227:L227),0)</f>
        <v>12.808904452226113</v>
      </c>
    </row>
    <row r="228" spans="1:13" x14ac:dyDescent="0.45">
      <c r="A228" s="15" t="str">
        <f>Master!C188</f>
        <v>C</v>
      </c>
      <c r="B228" s="15" t="str">
        <f>INDEX('Sales+FC'!$F:$F,MATCH(C228,'Sales+FC'!H:H,0))</f>
        <v>ABC-7</v>
      </c>
      <c r="C228" s="67" t="str">
        <f>Master!B188</f>
        <v>SKU-139</v>
      </c>
      <c r="D228" s="67" t="str">
        <f>IF(INDEX('Sales+FC'!I:I,MATCH(C228,'Sales+FC'!H:H,0))=0,"",INDEX('Sales+FC'!I:I,MATCH(C228,'Sales+FC'!H:H,0)))</f>
        <v>Description_139</v>
      </c>
      <c r="E228" s="29">
        <f>IFERROR(INDEX('SKU Level Accuracy - Last Month'!I:I,MATCH(C228,'SKU Level Accuracy - Last Month'!C:C,0)),0)</f>
        <v>0.30494117647058816</v>
      </c>
      <c r="F228" s="29">
        <f>IFERROR(INDEX('SKU Level Accuracy - Last Month'!J:J,MATCH(C228,'SKU Level Accuracy - Last Month'!C:C,0)),0)</f>
        <v>0.25882352941176467</v>
      </c>
      <c r="G228" s="68">
        <f>INDEX('Sales+FC'!A:A,MATCH($C228,'Sales+FC'!$H:$H,0))</f>
        <v>6856</v>
      </c>
      <c r="H228" s="68">
        <f>INDEX('Sales+FC'!B:B,MATCH($C228,'Sales+FC'!$H:$H,0))</f>
        <v>1350</v>
      </c>
      <c r="I228" s="68">
        <f>INDEX('Sales+FC'!C:C,MATCH($C228,'Sales+FC'!$H:$H,0))</f>
        <v>1320</v>
      </c>
      <c r="J228" s="32">
        <f>SUMIFS('Sales+FC'!AV:AV,'Sales+FC'!$H:$H,$C228)</f>
        <v>1350</v>
      </c>
      <c r="K228" s="32">
        <f>SUMIFS('Sales+FC'!AW:AW,'Sales+FC'!$H:$H,$C228)</f>
        <v>2000</v>
      </c>
      <c r="L228" s="32">
        <f>SUMIFS('Sales+FC'!AX:AX,'Sales+FC'!$H:$H,$C228)</f>
        <v>763</v>
      </c>
      <c r="M228" s="34">
        <f>IFERROR(SUMIFS('Sales+FC'!$D:$D,'Sales+FC'!$H:$H,$C228)/AVERAGE(J228:L228),0)</f>
        <v>2.3326039387308533</v>
      </c>
    </row>
    <row r="229" spans="1:13" x14ac:dyDescent="0.45">
      <c r="A229" s="15" t="str">
        <f>Master!C189</f>
        <v>C</v>
      </c>
      <c r="B229" s="15" t="str">
        <f>INDEX('Sales+FC'!$F:$F,MATCH(C229,'Sales+FC'!H:H,0))</f>
        <v>ABC-9</v>
      </c>
      <c r="C229" s="67" t="str">
        <f>Master!B189</f>
        <v>SKU-255</v>
      </c>
      <c r="D229" s="67" t="str">
        <f>IF(INDEX('Sales+FC'!I:I,MATCH(C229,'Sales+FC'!H:H,0))=0,"",INDEX('Sales+FC'!I:I,MATCH(C229,'Sales+FC'!H:H,0)))</f>
        <v>Description_255</v>
      </c>
      <c r="E229" s="29">
        <f>IFERROR(INDEX('SKU Level Accuracy - Last Month'!I:I,MATCH(C229,'SKU Level Accuracy - Last Month'!C:C,0)),0)</f>
        <v>0</v>
      </c>
      <c r="F229" s="29">
        <f>IFERROR(INDEX('SKU Level Accuracy - Last Month'!J:J,MATCH(C229,'SKU Level Accuracy - Last Month'!C:C,0)),0)</f>
        <v>0</v>
      </c>
      <c r="G229" s="68">
        <f>INDEX('Sales+FC'!A:A,MATCH($C229,'Sales+FC'!$H:$H,0))</f>
        <v>6758</v>
      </c>
      <c r="H229" s="68">
        <f>INDEX('Sales+FC'!B:B,MATCH($C229,'Sales+FC'!$H:$H,0))</f>
        <v>803</v>
      </c>
      <c r="I229" s="68">
        <f>INDEX('Sales+FC'!C:C,MATCH($C229,'Sales+FC'!$H:$H,0))</f>
        <v>325.33333333333331</v>
      </c>
      <c r="J229" s="32">
        <f>SUMIFS('Sales+FC'!AV:AV,'Sales+FC'!$H:$H,$C229)</f>
        <v>803</v>
      </c>
      <c r="K229" s="32">
        <f>SUMIFS('Sales+FC'!AW:AW,'Sales+FC'!$H:$H,$C229)</f>
        <v>0</v>
      </c>
      <c r="L229" s="32">
        <f>SUMIFS('Sales+FC'!AX:AX,'Sales+FC'!$H:$H,$C229)</f>
        <v>0</v>
      </c>
      <c r="M229" s="34">
        <f>IFERROR(SUMIFS('Sales+FC'!$D:$D,'Sales+FC'!$H:$H,$C229)/AVERAGE(J229:L229),0)</f>
        <v>1.1207970112079701E-2</v>
      </c>
    </row>
    <row r="230" spans="1:13" x14ac:dyDescent="0.45">
      <c r="A230" s="15" t="str">
        <f>Master!C190</f>
        <v>C</v>
      </c>
      <c r="B230" s="15" t="str">
        <f>INDEX('Sales+FC'!$F:$F,MATCH(C230,'Sales+FC'!H:H,0))</f>
        <v>ABC-7</v>
      </c>
      <c r="C230" s="67" t="str">
        <f>Master!B190</f>
        <v>SKU-207</v>
      </c>
      <c r="D230" s="67" t="str">
        <f>IF(INDEX('Sales+FC'!I:I,MATCH(C230,'Sales+FC'!H:H,0))=0,"",INDEX('Sales+FC'!I:I,MATCH(C230,'Sales+FC'!H:H,0)))</f>
        <v>Description_207</v>
      </c>
      <c r="E230" s="29">
        <f>IFERROR(INDEX('SKU Level Accuracy - Last Month'!I:I,MATCH(C230,'SKU Level Accuracy - Last Month'!C:C,0)),0)</f>
        <v>0</v>
      </c>
      <c r="F230" s="29">
        <f>IFERROR(INDEX('SKU Level Accuracy - Last Month'!J:J,MATCH(C230,'SKU Level Accuracy - Last Month'!C:C,0)),0)</f>
        <v>0</v>
      </c>
      <c r="G230" s="68">
        <f>INDEX('Sales+FC'!A:A,MATCH($C230,'Sales+FC'!$H:$H,0))</f>
        <v>6680</v>
      </c>
      <c r="H230" s="68">
        <f>INDEX('Sales+FC'!B:B,MATCH($C230,'Sales+FC'!$H:$H,0))</f>
        <v>550</v>
      </c>
      <c r="I230" s="68">
        <f>INDEX('Sales+FC'!C:C,MATCH($C230,'Sales+FC'!$H:$H,0))</f>
        <v>227</v>
      </c>
      <c r="J230" s="32">
        <f>SUMIFS('Sales+FC'!AV:AV,'Sales+FC'!$H:$H,$C230)</f>
        <v>550</v>
      </c>
      <c r="K230" s="32">
        <f>SUMIFS('Sales+FC'!AW:AW,'Sales+FC'!$H:$H,$C230)</f>
        <v>550</v>
      </c>
      <c r="L230" s="32">
        <f>SUMIFS('Sales+FC'!AX:AX,'Sales+FC'!$H:$H,$C230)</f>
        <v>505</v>
      </c>
      <c r="M230" s="34">
        <f>IFERROR(SUMIFS('Sales+FC'!$D:$D,'Sales+FC'!$H:$H,$C230)/AVERAGE(J230:L230),0)</f>
        <v>1.6822429906542057E-2</v>
      </c>
    </row>
    <row r="231" spans="1:13" x14ac:dyDescent="0.45">
      <c r="A231" s="15" t="str">
        <f>Master!C191</f>
        <v>C</v>
      </c>
      <c r="B231" s="15" t="str">
        <f>INDEX('Sales+FC'!$F:$F,MATCH(C231,'Sales+FC'!H:H,0))</f>
        <v>ABC-11</v>
      </c>
      <c r="C231" s="67" t="str">
        <f>Master!B191</f>
        <v>SKU-339</v>
      </c>
      <c r="D231" s="67" t="str">
        <f>IF(INDEX('Sales+FC'!I:I,MATCH(C231,'Sales+FC'!H:H,0))=0,"",INDEX('Sales+FC'!I:I,MATCH(C231,'Sales+FC'!H:H,0)))</f>
        <v>Description_339</v>
      </c>
      <c r="E231" s="29">
        <f>IFERROR(INDEX('SKU Level Accuracy - Last Month'!I:I,MATCH(C231,'SKU Level Accuracy - Last Month'!C:C,0)),0)</f>
        <v>0.84350132625994712</v>
      </c>
      <c r="F231" s="29">
        <f>IFERROR(INDEX('SKU Level Accuracy - Last Month'!J:J,MATCH(C231,'SKU Level Accuracy - Last Month'!C:C,0)),0)</f>
        <v>0.72944297082228116</v>
      </c>
      <c r="G231" s="68">
        <f>INDEX('Sales+FC'!A:A,MATCH($C231,'Sales+FC'!$H:$H,0))</f>
        <v>6463</v>
      </c>
      <c r="H231" s="68">
        <f>INDEX('Sales+FC'!B:B,MATCH($C231,'Sales+FC'!$H:$H,0))</f>
        <v>550</v>
      </c>
      <c r="I231" s="68">
        <f>INDEX('Sales+FC'!C:C,MATCH($C231,'Sales+FC'!$H:$H,0))</f>
        <v>683.33333333333337</v>
      </c>
      <c r="J231" s="32">
        <f>SUMIFS('Sales+FC'!AV:AV,'Sales+FC'!$H:$H,$C231)</f>
        <v>550</v>
      </c>
      <c r="K231" s="32">
        <f>SUMIFS('Sales+FC'!AW:AW,'Sales+FC'!$H:$H,$C231)</f>
        <v>750</v>
      </c>
      <c r="L231" s="32">
        <f>SUMIFS('Sales+FC'!AX:AX,'Sales+FC'!$H:$H,$C231)</f>
        <v>735</v>
      </c>
      <c r="M231" s="34">
        <f>IFERROR(SUMIFS('Sales+FC'!$D:$D,'Sales+FC'!$H:$H,$C231)/AVERAGE(J231:L231),0)</f>
        <v>3.5601965601965602</v>
      </c>
    </row>
    <row r="232" spans="1:13" x14ac:dyDescent="0.45">
      <c r="A232" s="15" t="str">
        <f>Master!C192</f>
        <v>C</v>
      </c>
      <c r="B232" s="15" t="str">
        <f>INDEX('Sales+FC'!$F:$F,MATCH(C232,'Sales+FC'!H:H,0))</f>
        <v>ABC-11</v>
      </c>
      <c r="C232" s="67" t="str">
        <f>Master!B192</f>
        <v>SKU-319</v>
      </c>
      <c r="D232" s="67" t="str">
        <f>IF(INDEX('Sales+FC'!I:I,MATCH(C232,'Sales+FC'!H:H,0))=0,"",INDEX('Sales+FC'!I:I,MATCH(C232,'Sales+FC'!H:H,0)))</f>
        <v>Description_319</v>
      </c>
      <c r="E232" s="29">
        <f>IFERROR(INDEX('SKU Level Accuracy - Last Month'!I:I,MATCH(C232,'SKU Level Accuracy - Last Month'!C:C,0)),0)</f>
        <v>0.68191721132897609</v>
      </c>
      <c r="F232" s="29">
        <f>IFERROR(INDEX('SKU Level Accuracy - Last Month'!J:J,MATCH(C232,'SKU Level Accuracy - Last Month'!C:C,0)),0)</f>
        <v>0.81699346405228757</v>
      </c>
      <c r="G232" s="68">
        <f>INDEX('Sales+FC'!A:A,MATCH($C232,'Sales+FC'!$H:$H,0))</f>
        <v>6414</v>
      </c>
      <c r="H232" s="68">
        <f>INDEX('Sales+FC'!B:B,MATCH($C232,'Sales+FC'!$H:$H,0))</f>
        <v>1200</v>
      </c>
      <c r="I232" s="68">
        <f>INDEX('Sales+FC'!C:C,MATCH($C232,'Sales+FC'!$H:$H,0))</f>
        <v>413</v>
      </c>
      <c r="J232" s="32">
        <f>SUMIFS('Sales+FC'!AV:AV,'Sales+FC'!$H:$H,$C232)</f>
        <v>1200</v>
      </c>
      <c r="K232" s="32">
        <f>SUMIFS('Sales+FC'!AW:AW,'Sales+FC'!$H:$H,$C232)</f>
        <v>1200</v>
      </c>
      <c r="L232" s="32">
        <f>SUMIFS('Sales+FC'!AX:AX,'Sales+FC'!$H:$H,$C232)</f>
        <v>469</v>
      </c>
      <c r="M232" s="34">
        <f>IFERROR(SUMIFS('Sales+FC'!$D:$D,'Sales+FC'!$H:$H,$C232)/AVERAGE(J232:L232),0)</f>
        <v>5.7908678982223769</v>
      </c>
    </row>
    <row r="233" spans="1:13" x14ac:dyDescent="0.45">
      <c r="A233" s="15" t="str">
        <f>Master!C193</f>
        <v>C</v>
      </c>
      <c r="B233" s="15" t="str">
        <f>INDEX('Sales+FC'!$F:$F,MATCH(C233,'Sales+FC'!H:H,0))</f>
        <v>ABC-11</v>
      </c>
      <c r="C233" s="67" t="str">
        <f>Master!B193</f>
        <v>SKU-331</v>
      </c>
      <c r="D233" s="67" t="str">
        <f>IF(INDEX('Sales+FC'!I:I,MATCH(C233,'Sales+FC'!H:H,0))=0,"",INDEX('Sales+FC'!I:I,MATCH(C233,'Sales+FC'!H:H,0)))</f>
        <v>Description_331</v>
      </c>
      <c r="E233" s="29">
        <f>IFERROR(INDEX('SKU Level Accuracy - Last Month'!I:I,MATCH(C233,'SKU Level Accuracy - Last Month'!C:C,0)),0)</f>
        <v>0.59095193213949115</v>
      </c>
      <c r="F233" s="29">
        <f>IFERROR(INDEX('SKU Level Accuracy - Last Month'!J:J,MATCH(C233,'SKU Level Accuracy - Last Month'!C:C,0)),0)</f>
        <v>0.42412818096135718</v>
      </c>
      <c r="G233" s="68">
        <f>INDEX('Sales+FC'!A:A,MATCH($C233,'Sales+FC'!$H:$H,0))</f>
        <v>6399</v>
      </c>
      <c r="H233" s="68">
        <f>INDEX('Sales+FC'!B:B,MATCH($C233,'Sales+FC'!$H:$H,0))</f>
        <v>450</v>
      </c>
      <c r="I233" s="68">
        <f>INDEX('Sales+FC'!C:C,MATCH($C233,'Sales+FC'!$H:$H,0))</f>
        <v>598.66666666666663</v>
      </c>
      <c r="J233" s="32">
        <f>SUMIFS('Sales+FC'!AV:AV,'Sales+FC'!$H:$H,$C233)</f>
        <v>450</v>
      </c>
      <c r="K233" s="32">
        <f>SUMIFS('Sales+FC'!AW:AW,'Sales+FC'!$H:$H,$C233)</f>
        <v>900</v>
      </c>
      <c r="L233" s="32">
        <f>SUMIFS('Sales+FC'!AX:AX,'Sales+FC'!$H:$H,$C233)</f>
        <v>467</v>
      </c>
      <c r="M233" s="34">
        <f>IFERROR(SUMIFS('Sales+FC'!$D:$D,'Sales+FC'!$H:$H,$C233)/AVERAGE(J233:L233),0)</f>
        <v>7.0880572372041835</v>
      </c>
    </row>
    <row r="234" spans="1:13" x14ac:dyDescent="0.45">
      <c r="A234" s="15" t="str">
        <f>Master!C194</f>
        <v>C</v>
      </c>
      <c r="B234" s="15" t="str">
        <f>INDEX('Sales+FC'!$F:$F,MATCH(C234,'Sales+FC'!H:H,0))</f>
        <v>ABC-11</v>
      </c>
      <c r="C234" s="67" t="str">
        <f>Master!B194</f>
        <v>SKU-305</v>
      </c>
      <c r="D234" s="67" t="str">
        <f>IF(INDEX('Sales+FC'!I:I,MATCH(C234,'Sales+FC'!H:H,0))=0,"",INDEX('Sales+FC'!I:I,MATCH(C234,'Sales+FC'!H:H,0)))</f>
        <v>Description_305</v>
      </c>
      <c r="E234" s="29">
        <f>IFERROR(INDEX('SKU Level Accuracy - Last Month'!I:I,MATCH(C234,'SKU Level Accuracy - Last Month'!C:C,0)),0)</f>
        <v>0.16666666666666674</v>
      </c>
      <c r="F234" s="29">
        <f>IFERROR(INDEX('SKU Level Accuracy - Last Month'!J:J,MATCH(C234,'SKU Level Accuracy - Last Month'!C:C,0)),0)</f>
        <v>0</v>
      </c>
      <c r="G234" s="68">
        <f>INDEX('Sales+FC'!A:A,MATCH($C234,'Sales+FC'!$H:$H,0))</f>
        <v>6362</v>
      </c>
      <c r="H234" s="68">
        <f>INDEX('Sales+FC'!B:B,MATCH($C234,'Sales+FC'!$H:$H,0))</f>
        <v>20</v>
      </c>
      <c r="I234" s="68">
        <f>INDEX('Sales+FC'!C:C,MATCH($C234,'Sales+FC'!$H:$H,0))</f>
        <v>293.66666666666669</v>
      </c>
      <c r="J234" s="32">
        <f>SUMIFS('Sales+FC'!AV:AV,'Sales+FC'!$H:$H,$C234)</f>
        <v>20</v>
      </c>
      <c r="K234" s="32">
        <f>SUMIFS('Sales+FC'!AW:AW,'Sales+FC'!$H:$H,$C234)</f>
        <v>100</v>
      </c>
      <c r="L234" s="32">
        <f>SUMIFS('Sales+FC'!AX:AX,'Sales+FC'!$H:$H,$C234)</f>
        <v>34</v>
      </c>
      <c r="M234" s="34">
        <f>IFERROR(SUMIFS('Sales+FC'!$D:$D,'Sales+FC'!$H:$H,$C234)/AVERAGE(J234:L234),0)</f>
        <v>128.9220779220779</v>
      </c>
    </row>
    <row r="235" spans="1:13" x14ac:dyDescent="0.45">
      <c r="A235" s="15" t="str">
        <f>Master!C195</f>
        <v>C</v>
      </c>
      <c r="B235" s="15" t="str">
        <f>INDEX('Sales+FC'!$F:$F,MATCH(C235,'Sales+FC'!H:H,0))</f>
        <v>ABC-3</v>
      </c>
      <c r="C235" s="67" t="str">
        <f>Master!B195</f>
        <v>SKU-92</v>
      </c>
      <c r="D235" s="67" t="str">
        <f>IF(INDEX('Sales+FC'!I:I,MATCH(C235,'Sales+FC'!H:H,0))=0,"",INDEX('Sales+FC'!I:I,MATCH(C235,'Sales+FC'!H:H,0)))</f>
        <v>Description_092</v>
      </c>
      <c r="E235" s="29">
        <f>IFERROR(INDEX('SKU Level Accuracy - Last Month'!I:I,MATCH(C235,'SKU Level Accuracy - Last Month'!C:C,0)),0)</f>
        <v>0.37294332723948809</v>
      </c>
      <c r="F235" s="29">
        <f>IFERROR(INDEX('SKU Level Accuracy - Last Month'!J:J,MATCH(C235,'SKU Level Accuracy - Last Month'!C:C,0)),0)</f>
        <v>0.65813528336380256</v>
      </c>
      <c r="G235" s="68">
        <f>INDEX('Sales+FC'!A:A,MATCH($C235,'Sales+FC'!$H:$H,0))</f>
        <v>6326</v>
      </c>
      <c r="H235" s="68">
        <f>INDEX('Sales+FC'!B:B,MATCH($C235,'Sales+FC'!$H:$H,0))</f>
        <v>720</v>
      </c>
      <c r="I235" s="68">
        <f>INDEX('Sales+FC'!C:C,MATCH($C235,'Sales+FC'!$H:$H,0))</f>
        <v>698.33333333333337</v>
      </c>
      <c r="J235" s="32">
        <f>SUMIFS('Sales+FC'!AV:AV,'Sales+FC'!$H:$H,$C235)</f>
        <v>720</v>
      </c>
      <c r="K235" s="32">
        <f>SUMIFS('Sales+FC'!AW:AW,'Sales+FC'!$H:$H,$C235)</f>
        <v>900</v>
      </c>
      <c r="L235" s="32">
        <f>SUMIFS('Sales+FC'!AX:AX,'Sales+FC'!$H:$H,$C235)</f>
        <v>693</v>
      </c>
      <c r="M235" s="34">
        <f>IFERROR(SUMIFS('Sales+FC'!$D:$D,'Sales+FC'!$H:$H,$C235)/AVERAGE(J235:L235),0)</f>
        <v>3.7418936446173801</v>
      </c>
    </row>
    <row r="236" spans="1:13" x14ac:dyDescent="0.45">
      <c r="A236" s="15" t="str">
        <f>Master!C196</f>
        <v>C</v>
      </c>
      <c r="B236" s="15" t="str">
        <f>INDEX('Sales+FC'!$F:$F,MATCH(C236,'Sales+FC'!H:H,0))</f>
        <v>ABC-1</v>
      </c>
      <c r="C236" s="67" t="str">
        <f>Master!B196</f>
        <v>SKU-18</v>
      </c>
      <c r="D236" s="67" t="str">
        <f>IF(INDEX('Sales+FC'!I:I,MATCH(C236,'Sales+FC'!H:H,0))=0,"",INDEX('Sales+FC'!I:I,MATCH(C236,'Sales+FC'!H:H,0)))</f>
        <v>Description_018</v>
      </c>
      <c r="E236" s="29">
        <f>IFERROR(INDEX('SKU Level Accuracy - Last Month'!I:I,MATCH(C236,'SKU Level Accuracy - Last Month'!C:C,0)),0)</f>
        <v>0</v>
      </c>
      <c r="F236" s="29">
        <f>IFERROR(INDEX('SKU Level Accuracy - Last Month'!J:J,MATCH(C236,'SKU Level Accuracy - Last Month'!C:C,0)),0)</f>
        <v>0</v>
      </c>
      <c r="G236" s="68">
        <f>INDEX('Sales+FC'!A:A,MATCH($C236,'Sales+FC'!$H:$H,0))</f>
        <v>6269</v>
      </c>
      <c r="H236" s="68">
        <f>INDEX('Sales+FC'!B:B,MATCH($C236,'Sales+FC'!$H:$H,0))</f>
        <v>300</v>
      </c>
      <c r="I236" s="68">
        <f>INDEX('Sales+FC'!C:C,MATCH($C236,'Sales+FC'!$H:$H,0))</f>
        <v>165.66666666666666</v>
      </c>
      <c r="J236" s="32">
        <f>SUMIFS('Sales+FC'!AV:AV,'Sales+FC'!$H:$H,$C236)</f>
        <v>300</v>
      </c>
      <c r="K236" s="32">
        <f>SUMIFS('Sales+FC'!AW:AW,'Sales+FC'!$H:$H,$C236)</f>
        <v>150</v>
      </c>
      <c r="L236" s="32">
        <f>SUMIFS('Sales+FC'!AX:AX,'Sales+FC'!$H:$H,$C236)</f>
        <v>242</v>
      </c>
      <c r="M236" s="34">
        <f>IFERROR(SUMIFS('Sales+FC'!$D:$D,'Sales+FC'!$H:$H,$C236)/AVERAGE(J236:L236),0)</f>
        <v>19.01878612716763</v>
      </c>
    </row>
    <row r="237" spans="1:13" x14ac:dyDescent="0.45">
      <c r="A237" s="15" t="str">
        <f>Master!C197</f>
        <v>C</v>
      </c>
      <c r="B237" s="15" t="str">
        <f>INDEX('Sales+FC'!$F:$F,MATCH(C237,'Sales+FC'!H:H,0))</f>
        <v>ABC-7</v>
      </c>
      <c r="C237" s="67" t="str">
        <f>Master!B197</f>
        <v>SKU-135</v>
      </c>
      <c r="D237" s="67" t="str">
        <f>IF(INDEX('Sales+FC'!I:I,MATCH(C237,'Sales+FC'!H:H,0))=0,"",INDEX('Sales+FC'!I:I,MATCH(C237,'Sales+FC'!H:H,0)))</f>
        <v>Description_135</v>
      </c>
      <c r="E237" s="29">
        <f>IFERROR(INDEX('SKU Level Accuracy - Last Month'!I:I,MATCH(C237,'SKU Level Accuracy - Last Month'!C:C,0)),0)</f>
        <v>0.97222222222222232</v>
      </c>
      <c r="F237" s="29">
        <f>IFERROR(INDEX('SKU Level Accuracy - Last Month'!J:J,MATCH(C237,'SKU Level Accuracy - Last Month'!C:C,0)),0)</f>
        <v>0.38888888888888873</v>
      </c>
      <c r="G237" s="68">
        <f>INDEX('Sales+FC'!A:A,MATCH($C237,'Sales+FC'!$H:$H,0))</f>
        <v>6253</v>
      </c>
      <c r="H237" s="68">
        <f>INDEX('Sales+FC'!B:B,MATCH($C237,'Sales+FC'!$H:$H,0))</f>
        <v>580</v>
      </c>
      <c r="I237" s="68">
        <f>INDEX('Sales+FC'!C:C,MATCH($C237,'Sales+FC'!$H:$H,0))</f>
        <v>473.33333333333331</v>
      </c>
      <c r="J237" s="32">
        <f>SUMIFS('Sales+FC'!AV:AV,'Sales+FC'!$H:$H,$C237)</f>
        <v>580</v>
      </c>
      <c r="K237" s="32">
        <f>SUMIFS('Sales+FC'!AW:AW,'Sales+FC'!$H:$H,$C237)</f>
        <v>580</v>
      </c>
      <c r="L237" s="32">
        <f>SUMIFS('Sales+FC'!AX:AX,'Sales+FC'!$H:$H,$C237)</f>
        <v>562</v>
      </c>
      <c r="M237" s="34">
        <f>IFERROR(SUMIFS('Sales+FC'!$D:$D,'Sales+FC'!$H:$H,$C237)/AVERAGE(J237:L237),0)</f>
        <v>41.648083623693381</v>
      </c>
    </row>
    <row r="238" spans="1:13" x14ac:dyDescent="0.45">
      <c r="A238" s="15" t="str">
        <f>Master!C198</f>
        <v>C</v>
      </c>
      <c r="B238" s="15" t="str">
        <f>INDEX('Sales+FC'!$F:$F,MATCH(C238,'Sales+FC'!H:H,0))</f>
        <v>ABC-10</v>
      </c>
      <c r="C238" s="67" t="str">
        <f>Master!B198</f>
        <v>SKU-273</v>
      </c>
      <c r="D238" s="67" t="str">
        <f>IF(INDEX('Sales+FC'!I:I,MATCH(C238,'Sales+FC'!H:H,0))=0,"",INDEX('Sales+FC'!I:I,MATCH(C238,'Sales+FC'!H:H,0)))</f>
        <v>Description_273</v>
      </c>
      <c r="E238" s="29">
        <f>IFERROR(INDEX('SKU Level Accuracy - Last Month'!I:I,MATCH(C238,'SKU Level Accuracy - Last Month'!C:C,0)),0)</f>
        <v>0</v>
      </c>
      <c r="F238" s="29">
        <f>IFERROR(INDEX('SKU Level Accuracy - Last Month'!J:J,MATCH(C238,'SKU Level Accuracy - Last Month'!C:C,0)),0)</f>
        <v>0</v>
      </c>
      <c r="G238" s="68">
        <f>INDEX('Sales+FC'!A:A,MATCH($C238,'Sales+FC'!$H:$H,0))</f>
        <v>6157</v>
      </c>
      <c r="H238" s="68">
        <f>INDEX('Sales+FC'!B:B,MATCH($C238,'Sales+FC'!$H:$H,0))</f>
        <v>580</v>
      </c>
      <c r="I238" s="68">
        <f>INDEX('Sales+FC'!C:C,MATCH($C238,'Sales+FC'!$H:$H,0))</f>
        <v>371</v>
      </c>
      <c r="J238" s="32">
        <f>SUMIFS('Sales+FC'!AV:AV,'Sales+FC'!$H:$H,$C238)</f>
        <v>580</v>
      </c>
      <c r="K238" s="32">
        <f>SUMIFS('Sales+FC'!AW:AW,'Sales+FC'!$H:$H,$C238)</f>
        <v>580</v>
      </c>
      <c r="L238" s="32">
        <f>SUMIFS('Sales+FC'!AX:AX,'Sales+FC'!$H:$H,$C238)</f>
        <v>461</v>
      </c>
      <c r="M238" s="34">
        <f>IFERROR(SUMIFS('Sales+FC'!$D:$D,'Sales+FC'!$H:$H,$C238)/AVERAGE(J238:L238),0)</f>
        <v>3.6162862430598395</v>
      </c>
    </row>
    <row r="239" spans="1:13" x14ac:dyDescent="0.45">
      <c r="A239" s="15" t="str">
        <f>Master!C199</f>
        <v>C</v>
      </c>
      <c r="B239" s="15" t="str">
        <f>INDEX('Sales+FC'!$F:$F,MATCH(C239,'Sales+FC'!H:H,0))</f>
        <v>ABC-11</v>
      </c>
      <c r="C239" s="67" t="str">
        <f>Master!B199</f>
        <v>SKU-322</v>
      </c>
      <c r="D239" s="67" t="str">
        <f>IF(INDEX('Sales+FC'!I:I,MATCH(C239,'Sales+FC'!H:H,0))=0,"",INDEX('Sales+FC'!I:I,MATCH(C239,'Sales+FC'!H:H,0)))</f>
        <v>Description_322</v>
      </c>
      <c r="E239" s="29">
        <f>IFERROR(INDEX('SKU Level Accuracy - Last Month'!I:I,MATCH(C239,'SKU Level Accuracy - Last Month'!C:C,0)),0)</f>
        <v>0.80303030303030309</v>
      </c>
      <c r="F239" s="29">
        <f>IFERROR(INDEX('SKU Level Accuracy - Last Month'!J:J,MATCH(C239,'SKU Level Accuracy - Last Month'!C:C,0)),0)</f>
        <v>0.91774891774891776</v>
      </c>
      <c r="G239" s="68">
        <f>INDEX('Sales+FC'!A:A,MATCH($C239,'Sales+FC'!$H:$H,0))</f>
        <v>6099</v>
      </c>
      <c r="H239" s="68">
        <f>INDEX('Sales+FC'!B:B,MATCH($C239,'Sales+FC'!$H:$H,0))</f>
        <v>600</v>
      </c>
      <c r="I239" s="68">
        <f>INDEX('Sales+FC'!C:C,MATCH($C239,'Sales+FC'!$H:$H,0))</f>
        <v>495.33333333333331</v>
      </c>
      <c r="J239" s="32">
        <f>SUMIFS('Sales+FC'!AV:AV,'Sales+FC'!$H:$H,$C239)</f>
        <v>600</v>
      </c>
      <c r="K239" s="32">
        <f>SUMIFS('Sales+FC'!AW:AW,'Sales+FC'!$H:$H,$C239)</f>
        <v>500</v>
      </c>
      <c r="L239" s="32">
        <f>SUMIFS('Sales+FC'!AX:AX,'Sales+FC'!$H:$H,$C239)</f>
        <v>537</v>
      </c>
      <c r="M239" s="34">
        <f>IFERROR(SUMIFS('Sales+FC'!$D:$D,'Sales+FC'!$H:$H,$C239)/AVERAGE(J239:L239),0)</f>
        <v>4.0665852168601102</v>
      </c>
    </row>
    <row r="240" spans="1:13" x14ac:dyDescent="0.45">
      <c r="A240" s="15" t="str">
        <f>Master!C200</f>
        <v>C</v>
      </c>
      <c r="B240" s="15" t="str">
        <f>INDEX('Sales+FC'!$F:$F,MATCH(C240,'Sales+FC'!H:H,0))</f>
        <v>ABC-7</v>
      </c>
      <c r="C240" s="67" t="str">
        <f>Master!B200</f>
        <v>SKU-200</v>
      </c>
      <c r="D240" s="67" t="str">
        <f>IF(INDEX('Sales+FC'!I:I,MATCH(C240,'Sales+FC'!H:H,0))=0,"",INDEX('Sales+FC'!I:I,MATCH(C240,'Sales+FC'!H:H,0)))</f>
        <v>Description_200</v>
      </c>
      <c r="E240" s="29">
        <f>IFERROR(INDEX('SKU Level Accuracy - Last Month'!I:I,MATCH(C240,'SKU Level Accuracy - Last Month'!C:C,0)),0)</f>
        <v>0.61465721040189114</v>
      </c>
      <c r="F240" s="29">
        <f>IFERROR(INDEX('SKU Level Accuracy - Last Month'!J:J,MATCH(C240,'SKU Level Accuracy - Last Month'!C:C,0)),0)</f>
        <v>0.58156028368794321</v>
      </c>
      <c r="G240" s="68">
        <f>INDEX('Sales+FC'!A:A,MATCH($C240,'Sales+FC'!$H:$H,0))</f>
        <v>6087</v>
      </c>
      <c r="H240" s="68">
        <f>INDEX('Sales+FC'!B:B,MATCH($C240,'Sales+FC'!$H:$H,0))</f>
        <v>650</v>
      </c>
      <c r="I240" s="68">
        <f>INDEX('Sales+FC'!C:C,MATCH($C240,'Sales+FC'!$H:$H,0))</f>
        <v>545.66666666666663</v>
      </c>
      <c r="J240" s="32">
        <f>SUMIFS('Sales+FC'!AV:AV,'Sales+FC'!$H:$H,$C240)</f>
        <v>650</v>
      </c>
      <c r="K240" s="32">
        <f>SUMIFS('Sales+FC'!AW:AW,'Sales+FC'!$H:$H,$C240)</f>
        <v>650</v>
      </c>
      <c r="L240" s="32">
        <f>SUMIFS('Sales+FC'!AX:AX,'Sales+FC'!$H:$H,$C240)</f>
        <v>423</v>
      </c>
      <c r="M240" s="34">
        <f>IFERROR(SUMIFS('Sales+FC'!$D:$D,'Sales+FC'!$H:$H,$C240)/AVERAGE(J240:L240),0)</f>
        <v>3.4492164828786995</v>
      </c>
    </row>
    <row r="241" spans="1:13" x14ac:dyDescent="0.45">
      <c r="A241" s="15" t="str">
        <f>Master!C201</f>
        <v>C</v>
      </c>
      <c r="B241" s="15" t="str">
        <f>INDEX('Sales+FC'!$F:$F,MATCH(C241,'Sales+FC'!H:H,0))</f>
        <v>ABC-7</v>
      </c>
      <c r="C241" s="67" t="str">
        <f>Master!B201</f>
        <v>SKU-186</v>
      </c>
      <c r="D241" s="67" t="str">
        <f>IF(INDEX('Sales+FC'!I:I,MATCH(C241,'Sales+FC'!H:H,0))=0,"",INDEX('Sales+FC'!I:I,MATCH(C241,'Sales+FC'!H:H,0)))</f>
        <v>Description_186</v>
      </c>
      <c r="E241" s="29">
        <f>IFERROR(INDEX('SKU Level Accuracy - Last Month'!I:I,MATCH(C241,'SKU Level Accuracy - Last Month'!C:C,0)),0)</f>
        <v>3.6101083032491044E-2</v>
      </c>
      <c r="F241" s="29">
        <f>IFERROR(INDEX('SKU Level Accuracy - Last Month'!J:J,MATCH(C241,'SKU Level Accuracy - Last Month'!C:C,0)),0)</f>
        <v>0</v>
      </c>
      <c r="G241" s="68">
        <f>INDEX('Sales+FC'!A:A,MATCH($C241,'Sales+FC'!$H:$H,0))</f>
        <v>5957</v>
      </c>
      <c r="H241" s="68">
        <f>INDEX('Sales+FC'!B:B,MATCH($C241,'Sales+FC'!$H:$H,0))</f>
        <v>680</v>
      </c>
      <c r="I241" s="68">
        <f>INDEX('Sales+FC'!C:C,MATCH($C241,'Sales+FC'!$H:$H,0))</f>
        <v>311.33333333333331</v>
      </c>
      <c r="J241" s="32">
        <f>SUMIFS('Sales+FC'!AV:AV,'Sales+FC'!$H:$H,$C241)</f>
        <v>680</v>
      </c>
      <c r="K241" s="32">
        <f>SUMIFS('Sales+FC'!AW:AW,'Sales+FC'!$H:$H,$C241)</f>
        <v>680</v>
      </c>
      <c r="L241" s="32">
        <f>SUMIFS('Sales+FC'!AX:AX,'Sales+FC'!$H:$H,$C241)</f>
        <v>486</v>
      </c>
      <c r="M241" s="34">
        <f>IFERROR(SUMIFS('Sales+FC'!$D:$D,'Sales+FC'!$H:$H,$C241)/AVERAGE(J241:L241),0)</f>
        <v>9.6939328277356438</v>
      </c>
    </row>
    <row r="242" spans="1:13" x14ac:dyDescent="0.45">
      <c r="A242" s="15" t="str">
        <f>Master!C202</f>
        <v>C</v>
      </c>
      <c r="B242" s="15" t="str">
        <f>INDEX('Sales+FC'!$F:$F,MATCH(C242,'Sales+FC'!H:H,0))</f>
        <v>ABC-10</v>
      </c>
      <c r="C242" s="67" t="str">
        <f>Master!B202</f>
        <v>SKU-417</v>
      </c>
      <c r="D242" s="67" t="str">
        <f>IF(INDEX('Sales+FC'!I:I,MATCH(C242,'Sales+FC'!H:H,0))=0,"",INDEX('Sales+FC'!I:I,MATCH(C242,'Sales+FC'!H:H,0)))</f>
        <v>Description_417</v>
      </c>
      <c r="E242" s="29">
        <f>IFERROR(INDEX('SKU Level Accuracy - Last Month'!I:I,MATCH(C242,'SKU Level Accuracy - Last Month'!C:C,0)),0)</f>
        <v>0.36126482213438738</v>
      </c>
      <c r="F242" s="29">
        <f>IFERROR(INDEX('SKU Level Accuracy - Last Month'!J:J,MATCH(C242,'SKU Level Accuracy - Last Month'!C:C,0)),0)</f>
        <v>0.36363636363636365</v>
      </c>
      <c r="G242" s="68">
        <f>INDEX('Sales+FC'!A:A,MATCH($C242,'Sales+FC'!$H:$H,0))</f>
        <v>5759</v>
      </c>
      <c r="H242" s="68">
        <f>INDEX('Sales+FC'!B:B,MATCH($C242,'Sales+FC'!$H:$H,0))</f>
        <v>460</v>
      </c>
      <c r="I242" s="68">
        <f>INDEX('Sales+FC'!C:C,MATCH($C242,'Sales+FC'!$H:$H,0))</f>
        <v>566</v>
      </c>
      <c r="J242" s="32">
        <f>SUMIFS('Sales+FC'!AV:AV,'Sales+FC'!$H:$H,$C242)</f>
        <v>460</v>
      </c>
      <c r="K242" s="32">
        <f>SUMIFS('Sales+FC'!AW:AW,'Sales+FC'!$H:$H,$C242)</f>
        <v>460</v>
      </c>
      <c r="L242" s="32">
        <f>SUMIFS('Sales+FC'!AX:AX,'Sales+FC'!$H:$H,$C242)</f>
        <v>546</v>
      </c>
      <c r="M242" s="34">
        <f>IFERROR(SUMIFS('Sales+FC'!$D:$D,'Sales+FC'!$H:$H,$C242)/AVERAGE(J242:L242),0)</f>
        <v>4.8744884038199183</v>
      </c>
    </row>
    <row r="243" spans="1:13" x14ac:dyDescent="0.45">
      <c r="A243" s="15" t="str">
        <f>Master!C203</f>
        <v>C</v>
      </c>
      <c r="B243" s="15" t="str">
        <f>INDEX('Sales+FC'!$F:$F,MATCH(C243,'Sales+FC'!H:H,0))</f>
        <v>ABC-12</v>
      </c>
      <c r="C243" s="67" t="str">
        <f>Master!B203</f>
        <v>SKU-377</v>
      </c>
      <c r="D243" s="67" t="str">
        <f>IF(INDEX('Sales+FC'!I:I,MATCH(C243,'Sales+FC'!H:H,0))=0,"",INDEX('Sales+FC'!I:I,MATCH(C243,'Sales+FC'!H:H,0)))</f>
        <v>Description_377</v>
      </c>
      <c r="E243" s="29">
        <f>IFERROR(INDEX('SKU Level Accuracy - Last Month'!I:I,MATCH(C243,'SKU Level Accuracy - Last Month'!C:C,0)),0)</f>
        <v>0.73333333333333339</v>
      </c>
      <c r="F243" s="29">
        <f>IFERROR(INDEX('SKU Level Accuracy - Last Month'!J:J,MATCH(C243,'SKU Level Accuracy - Last Month'!C:C,0)),0)</f>
        <v>0.1333333333333333</v>
      </c>
      <c r="G243" s="68">
        <f>INDEX('Sales+FC'!A:A,MATCH($C243,'Sales+FC'!$H:$H,0))</f>
        <v>5643</v>
      </c>
      <c r="H243" s="68">
        <f>INDEX('Sales+FC'!B:B,MATCH($C243,'Sales+FC'!$H:$H,0))</f>
        <v>28</v>
      </c>
      <c r="I243" s="68">
        <f>INDEX('Sales+FC'!C:C,MATCH($C243,'Sales+FC'!$H:$H,0))</f>
        <v>18.333333333333332</v>
      </c>
      <c r="J243" s="32">
        <f>SUMIFS('Sales+FC'!AV:AV,'Sales+FC'!$H:$H,$C243)</f>
        <v>28</v>
      </c>
      <c r="K243" s="32">
        <f>SUMIFS('Sales+FC'!AW:AW,'Sales+FC'!$H:$H,$C243)</f>
        <v>28</v>
      </c>
      <c r="L243" s="32">
        <f>SUMIFS('Sales+FC'!AX:AX,'Sales+FC'!$H:$H,$C243)</f>
        <v>21</v>
      </c>
      <c r="M243" s="34">
        <f>IFERROR(SUMIFS('Sales+FC'!$D:$D,'Sales+FC'!$H:$H,$C243)/AVERAGE(J243:L243),0)</f>
        <v>12.155844155844155</v>
      </c>
    </row>
    <row r="244" spans="1:13" x14ac:dyDescent="0.45">
      <c r="A244" s="15" t="str">
        <f>Master!C204</f>
        <v>C</v>
      </c>
      <c r="B244" s="15" t="str">
        <f>INDEX('Sales+FC'!$F:$F,MATCH(C244,'Sales+FC'!H:H,0))</f>
        <v>ABC-7</v>
      </c>
      <c r="C244" s="67" t="str">
        <f>Master!B204</f>
        <v>SKU-136</v>
      </c>
      <c r="D244" s="67" t="str">
        <f>IF(INDEX('Sales+FC'!I:I,MATCH(C244,'Sales+FC'!H:H,0))=0,"",INDEX('Sales+FC'!I:I,MATCH(C244,'Sales+FC'!H:H,0)))</f>
        <v>Description_136</v>
      </c>
      <c r="E244" s="29">
        <f>IFERROR(INDEX('SKU Level Accuracy - Last Month'!I:I,MATCH(C244,'SKU Level Accuracy - Last Month'!C:C,0)),0)</f>
        <v>0.96099290780141844</v>
      </c>
      <c r="F244" s="29">
        <f>IFERROR(INDEX('SKU Level Accuracy - Last Month'!J:J,MATCH(C244,'SKU Level Accuracy - Last Month'!C:C,0)),0)</f>
        <v>0.8865248226950353</v>
      </c>
      <c r="G244" s="68">
        <f>INDEX('Sales+FC'!A:A,MATCH($C244,'Sales+FC'!$H:$H,0))</f>
        <v>5517</v>
      </c>
      <c r="H244" s="68">
        <f>INDEX('Sales+FC'!B:B,MATCH($C244,'Sales+FC'!$H:$H,0))</f>
        <v>500</v>
      </c>
      <c r="I244" s="68">
        <f>INDEX('Sales+FC'!C:C,MATCH($C244,'Sales+FC'!$H:$H,0))</f>
        <v>427.66666666666669</v>
      </c>
      <c r="J244" s="32">
        <f>SUMIFS('Sales+FC'!AV:AV,'Sales+FC'!$H:$H,$C244)</f>
        <v>500</v>
      </c>
      <c r="K244" s="32">
        <f>SUMIFS('Sales+FC'!AW:AW,'Sales+FC'!$H:$H,$C244)</f>
        <v>500</v>
      </c>
      <c r="L244" s="32">
        <f>SUMIFS('Sales+FC'!AX:AX,'Sales+FC'!$H:$H,$C244)</f>
        <v>467</v>
      </c>
      <c r="M244" s="34">
        <f>IFERROR(SUMIFS('Sales+FC'!$D:$D,'Sales+FC'!$H:$H,$C244)/AVERAGE(J244:L244),0)</f>
        <v>7.447852760736196</v>
      </c>
    </row>
    <row r="245" spans="1:13" x14ac:dyDescent="0.45">
      <c r="A245" s="15" t="str">
        <f>Master!C205</f>
        <v>C</v>
      </c>
      <c r="B245" s="15" t="str">
        <f>INDEX('Sales+FC'!$F:$F,MATCH(C245,'Sales+FC'!H:H,0))</f>
        <v>ABC-12</v>
      </c>
      <c r="C245" s="67" t="str">
        <f>Master!B205</f>
        <v>SKU-456</v>
      </c>
      <c r="D245" s="67" t="str">
        <f>IF(INDEX('Sales+FC'!I:I,MATCH(C245,'Sales+FC'!H:H,0))=0,"",INDEX('Sales+FC'!I:I,MATCH(C245,'Sales+FC'!H:H,0)))</f>
        <v>Description_456</v>
      </c>
      <c r="E245" s="29">
        <f>IFERROR(INDEX('SKU Level Accuracy - Last Month'!I:I,MATCH(C245,'SKU Level Accuracy - Last Month'!C:C,0)),0)</f>
        <v>0.3606557377049181</v>
      </c>
      <c r="F245" s="29">
        <f>IFERROR(INDEX('SKU Level Accuracy - Last Month'!J:J,MATCH(C245,'SKU Level Accuracy - Last Month'!C:C,0)),0)</f>
        <v>0.22950819672131151</v>
      </c>
      <c r="G245" s="68">
        <f>INDEX('Sales+FC'!A:A,MATCH($C245,'Sales+FC'!$H:$H,0))</f>
        <v>5414</v>
      </c>
      <c r="H245" s="68">
        <f>INDEX('Sales+FC'!B:B,MATCH($C245,'Sales+FC'!$H:$H,0))</f>
        <v>1130</v>
      </c>
      <c r="I245" s="68">
        <f>INDEX('Sales+FC'!C:C,MATCH($C245,'Sales+FC'!$H:$H,0))</f>
        <v>610</v>
      </c>
      <c r="J245" s="32">
        <f>SUMIFS('Sales+FC'!AV:AV,'Sales+FC'!$H:$H,$C245)</f>
        <v>1130</v>
      </c>
      <c r="K245" s="32">
        <f>SUMIFS('Sales+FC'!AW:AW,'Sales+FC'!$H:$H,$C245)</f>
        <v>950</v>
      </c>
      <c r="L245" s="32">
        <f>SUMIFS('Sales+FC'!AX:AX,'Sales+FC'!$H:$H,$C245)</f>
        <v>621</v>
      </c>
      <c r="M245" s="34">
        <f>IFERROR(SUMIFS('Sales+FC'!$D:$D,'Sales+FC'!$H:$H,$C245)/AVERAGE(J245:L245),0)</f>
        <v>3.907441688263606</v>
      </c>
    </row>
    <row r="246" spans="1:13" x14ac:dyDescent="0.45">
      <c r="A246" s="15" t="str">
        <f>Master!C206</f>
        <v>C</v>
      </c>
      <c r="B246" s="15" t="str">
        <f>INDEX('Sales+FC'!$F:$F,MATCH(C246,'Sales+FC'!H:H,0))</f>
        <v>ABC-11</v>
      </c>
      <c r="C246" s="67" t="str">
        <f>Master!B206</f>
        <v>SKU-294</v>
      </c>
      <c r="D246" s="67" t="str">
        <f>IF(INDEX('Sales+FC'!I:I,MATCH(C246,'Sales+FC'!H:H,0))=0,"",INDEX('Sales+FC'!I:I,MATCH(C246,'Sales+FC'!H:H,0)))</f>
        <v>Description_294</v>
      </c>
      <c r="E246" s="29">
        <f>IFERROR(INDEX('SKU Level Accuracy - Last Month'!I:I,MATCH(C246,'SKU Level Accuracy - Last Month'!C:C,0)),0)</f>
        <v>0.14134275618374559</v>
      </c>
      <c r="F246" s="29">
        <f>IFERROR(INDEX('SKU Level Accuracy - Last Month'!J:J,MATCH(C246,'SKU Level Accuracy - Last Month'!C:C,0)),0)</f>
        <v>0</v>
      </c>
      <c r="G246" s="68">
        <f>INDEX('Sales+FC'!A:A,MATCH($C246,'Sales+FC'!$H:$H,0))</f>
        <v>5407</v>
      </c>
      <c r="H246" s="68">
        <f>INDEX('Sales+FC'!B:B,MATCH($C246,'Sales+FC'!$H:$H,0))</f>
        <v>45</v>
      </c>
      <c r="I246" s="68">
        <f>INDEX('Sales+FC'!C:C,MATCH($C246,'Sales+FC'!$H:$H,0))</f>
        <v>265</v>
      </c>
      <c r="J246" s="32">
        <f>SUMIFS('Sales+FC'!AV:AV,'Sales+FC'!$H:$H,$C246)</f>
        <v>45</v>
      </c>
      <c r="K246" s="32">
        <f>SUMIFS('Sales+FC'!AW:AW,'Sales+FC'!$H:$H,$C246)</f>
        <v>45</v>
      </c>
      <c r="L246" s="32">
        <f>SUMIFS('Sales+FC'!AX:AX,'Sales+FC'!$H:$H,$C246)</f>
        <v>22</v>
      </c>
      <c r="M246" s="34">
        <f>IFERROR(SUMIFS('Sales+FC'!$D:$D,'Sales+FC'!$H:$H,$C246)/AVERAGE(J246:L246),0)</f>
        <v>77.4375</v>
      </c>
    </row>
    <row r="247" spans="1:13" x14ac:dyDescent="0.45">
      <c r="A247" s="15" t="str">
        <f>Master!C207</f>
        <v>C</v>
      </c>
      <c r="B247" s="15" t="str">
        <f>INDEX('Sales+FC'!$F:$F,MATCH(C247,'Sales+FC'!H:H,0))</f>
        <v>ABC-8</v>
      </c>
      <c r="C247" s="67" t="str">
        <f>Master!B207</f>
        <v>SKU-220</v>
      </c>
      <c r="D247" s="67" t="str">
        <f>IF(INDEX('Sales+FC'!I:I,MATCH(C247,'Sales+FC'!H:H,0))=0,"",INDEX('Sales+FC'!I:I,MATCH(C247,'Sales+FC'!H:H,0)))</f>
        <v>Description_220</v>
      </c>
      <c r="E247" s="29">
        <f>IFERROR(INDEX('SKU Level Accuracy - Last Month'!I:I,MATCH(C247,'SKU Level Accuracy - Last Month'!C:C,0)),0)</f>
        <v>0.90934844192634567</v>
      </c>
      <c r="F247" s="29">
        <f>IFERROR(INDEX('SKU Level Accuracy - Last Month'!J:J,MATCH(C247,'SKU Level Accuracy - Last Month'!C:C,0)),0)</f>
        <v>0.58356940509915023</v>
      </c>
      <c r="G247" s="68">
        <f>INDEX('Sales+FC'!A:A,MATCH($C247,'Sales+FC'!$H:$H,0))</f>
        <v>5391</v>
      </c>
      <c r="H247" s="68">
        <f>INDEX('Sales+FC'!B:B,MATCH($C247,'Sales+FC'!$H:$H,0))</f>
        <v>500</v>
      </c>
      <c r="I247" s="68">
        <f>INDEX('Sales+FC'!C:C,MATCH($C247,'Sales+FC'!$H:$H,0))</f>
        <v>492.66666666666669</v>
      </c>
      <c r="J247" s="32">
        <f>SUMIFS('Sales+FC'!AV:AV,'Sales+FC'!$H:$H,$C247)</f>
        <v>500</v>
      </c>
      <c r="K247" s="32">
        <f>SUMIFS('Sales+FC'!AW:AW,'Sales+FC'!$H:$H,$C247)</f>
        <v>450</v>
      </c>
      <c r="L247" s="32">
        <f>SUMIFS('Sales+FC'!AX:AX,'Sales+FC'!$H:$H,$C247)</f>
        <v>360</v>
      </c>
      <c r="M247" s="34">
        <f>IFERROR(SUMIFS('Sales+FC'!$D:$D,'Sales+FC'!$H:$H,$C247)/AVERAGE(J247:L247),0)</f>
        <v>1.332824427480916</v>
      </c>
    </row>
    <row r="248" spans="1:13" x14ac:dyDescent="0.45">
      <c r="A248" s="15" t="str">
        <f>Master!C208</f>
        <v>C</v>
      </c>
      <c r="B248" s="15" t="str">
        <f>INDEX('Sales+FC'!$F:$F,MATCH(C248,'Sales+FC'!H:H,0))</f>
        <v>ABC-11</v>
      </c>
      <c r="C248" s="67" t="str">
        <f>Master!B208</f>
        <v>SKU-320</v>
      </c>
      <c r="D248" s="67" t="str">
        <f>IF(INDEX('Sales+FC'!I:I,MATCH(C248,'Sales+FC'!H:H,0))=0,"",INDEX('Sales+FC'!I:I,MATCH(C248,'Sales+FC'!H:H,0)))</f>
        <v>Description_320</v>
      </c>
      <c r="E248" s="29">
        <f>IFERROR(INDEX('SKU Level Accuracy - Last Month'!I:I,MATCH(C248,'SKU Level Accuracy - Last Month'!C:C,0)),0)</f>
        <v>0.86249999999999982</v>
      </c>
      <c r="F248" s="29">
        <f>IFERROR(INDEX('SKU Level Accuracy - Last Month'!J:J,MATCH(C248,'SKU Level Accuracy - Last Month'!C:C,0)),0)</f>
        <v>0.28124999999999978</v>
      </c>
      <c r="G248" s="68">
        <f>INDEX('Sales+FC'!A:A,MATCH($C248,'Sales+FC'!$H:$H,0))</f>
        <v>5174</v>
      </c>
      <c r="H248" s="68">
        <f>INDEX('Sales+FC'!B:B,MATCH($C248,'Sales+FC'!$H:$H,0))</f>
        <v>550</v>
      </c>
      <c r="I248" s="68">
        <f>INDEX('Sales+FC'!C:C,MATCH($C248,'Sales+FC'!$H:$H,0))</f>
        <v>224.66666666666666</v>
      </c>
      <c r="J248" s="32">
        <f>SUMIFS('Sales+FC'!AV:AV,'Sales+FC'!$H:$H,$C248)</f>
        <v>550</v>
      </c>
      <c r="K248" s="32">
        <f>SUMIFS('Sales+FC'!AW:AW,'Sales+FC'!$H:$H,$C248)</f>
        <v>550</v>
      </c>
      <c r="L248" s="32">
        <f>SUMIFS('Sales+FC'!AX:AX,'Sales+FC'!$H:$H,$C248)</f>
        <v>363</v>
      </c>
      <c r="M248" s="34">
        <f>IFERROR(SUMIFS('Sales+FC'!$D:$D,'Sales+FC'!$H:$H,$C248)/AVERAGE(J248:L248),0)</f>
        <v>2.1469583048530416</v>
      </c>
    </row>
    <row r="249" spans="1:13" x14ac:dyDescent="0.45">
      <c r="A249" s="15" t="str">
        <f>Master!C209</f>
        <v>C</v>
      </c>
      <c r="B249" s="15" t="str">
        <f>INDEX('Sales+FC'!$F:$F,MATCH(C249,'Sales+FC'!H:H,0))</f>
        <v>ABC-2</v>
      </c>
      <c r="C249" s="67" t="str">
        <f>Master!B209</f>
        <v>SKU-66</v>
      </c>
      <c r="D249" s="67" t="str">
        <f>IF(INDEX('Sales+FC'!I:I,MATCH(C249,'Sales+FC'!H:H,0))=0,"",INDEX('Sales+FC'!I:I,MATCH(C249,'Sales+FC'!H:H,0)))</f>
        <v>Description_066</v>
      </c>
      <c r="E249" s="29">
        <f>IFERROR(INDEX('SKU Level Accuracy - Last Month'!I:I,MATCH(C249,'SKU Level Accuracy - Last Month'!C:C,0)),0)</f>
        <v>0</v>
      </c>
      <c r="F249" s="29">
        <f>IFERROR(INDEX('SKU Level Accuracy - Last Month'!J:J,MATCH(C249,'SKU Level Accuracy - Last Month'!C:C,0)),0)</f>
        <v>0.58156028368794321</v>
      </c>
      <c r="G249" s="68">
        <f>INDEX('Sales+FC'!A:A,MATCH($C249,'Sales+FC'!$H:$H,0))</f>
        <v>5017</v>
      </c>
      <c r="H249" s="68">
        <f>INDEX('Sales+FC'!B:B,MATCH($C249,'Sales+FC'!$H:$H,0))</f>
        <v>600</v>
      </c>
      <c r="I249" s="68">
        <f>INDEX('Sales+FC'!C:C,MATCH($C249,'Sales+FC'!$H:$H,0))</f>
        <v>494.66666666666669</v>
      </c>
      <c r="J249" s="32">
        <f>SUMIFS('Sales+FC'!AV:AV,'Sales+FC'!$H:$H,$C249)</f>
        <v>600</v>
      </c>
      <c r="K249" s="32">
        <f>SUMIFS('Sales+FC'!AW:AW,'Sales+FC'!$H:$H,$C249)</f>
        <v>600</v>
      </c>
      <c r="L249" s="32">
        <f>SUMIFS('Sales+FC'!AX:AX,'Sales+FC'!$H:$H,$C249)</f>
        <v>476</v>
      </c>
      <c r="M249" s="34">
        <f>IFERROR(SUMIFS('Sales+FC'!$D:$D,'Sales+FC'!$H:$H,$C249)/AVERAGE(J249:L249),0)</f>
        <v>10.618138424821003</v>
      </c>
    </row>
    <row r="250" spans="1:13" x14ac:dyDescent="0.45">
      <c r="A250" s="15" t="str">
        <f>Master!C210</f>
        <v>C</v>
      </c>
      <c r="B250" s="15" t="str">
        <f>INDEX('Sales+FC'!$F:$F,MATCH(C250,'Sales+FC'!H:H,0))</f>
        <v>ABC-2</v>
      </c>
      <c r="C250" s="67" t="str">
        <f>Master!B210</f>
        <v>SKU-54</v>
      </c>
      <c r="D250" s="67" t="str">
        <f>IF(INDEX('Sales+FC'!I:I,MATCH(C250,'Sales+FC'!H:H,0))=0,"",INDEX('Sales+FC'!I:I,MATCH(C250,'Sales+FC'!H:H,0)))</f>
        <v>Description_054</v>
      </c>
      <c r="E250" s="29">
        <f>IFERROR(INDEX('SKU Level Accuracy - Last Month'!I:I,MATCH(C250,'SKU Level Accuracy - Last Month'!C:C,0)),0)</f>
        <v>0</v>
      </c>
      <c r="F250" s="29">
        <f>IFERROR(INDEX('SKU Level Accuracy - Last Month'!J:J,MATCH(C250,'SKU Level Accuracy - Last Month'!C:C,0)),0)</f>
        <v>0.88475836431226762</v>
      </c>
      <c r="G250" s="68">
        <f>INDEX('Sales+FC'!A:A,MATCH($C250,'Sales+FC'!$H:$H,0))</f>
        <v>4886</v>
      </c>
      <c r="H250" s="68">
        <f>INDEX('Sales+FC'!B:B,MATCH($C250,'Sales+FC'!$H:$H,0))</f>
        <v>1200</v>
      </c>
      <c r="I250" s="68">
        <f>INDEX('Sales+FC'!C:C,MATCH($C250,'Sales+FC'!$H:$H,0))</f>
        <v>854.66666666666663</v>
      </c>
      <c r="J250" s="32">
        <f>SUMIFS('Sales+FC'!AV:AV,'Sales+FC'!$H:$H,$C250)</f>
        <v>1200</v>
      </c>
      <c r="K250" s="32">
        <f>SUMIFS('Sales+FC'!AW:AW,'Sales+FC'!$H:$H,$C250)</f>
        <v>1200</v>
      </c>
      <c r="L250" s="32">
        <f>SUMIFS('Sales+FC'!AX:AX,'Sales+FC'!$H:$H,$C250)</f>
        <v>787</v>
      </c>
      <c r="M250" s="34">
        <f>IFERROR(SUMIFS('Sales+FC'!$D:$D,'Sales+FC'!$H:$H,$C250)/AVERAGE(J250:L250),0)</f>
        <v>27.311578286790088</v>
      </c>
    </row>
    <row r="251" spans="1:13" x14ac:dyDescent="0.45">
      <c r="A251" s="15" t="str">
        <f>Master!C211</f>
        <v>C</v>
      </c>
      <c r="B251" s="15" t="str">
        <f>INDEX('Sales+FC'!$F:$F,MATCH(C251,'Sales+FC'!H:H,0))</f>
        <v>ABC-11</v>
      </c>
      <c r="C251" s="67" t="str">
        <f>Master!B211</f>
        <v>SKU-308</v>
      </c>
      <c r="D251" s="67" t="str">
        <f>IF(INDEX('Sales+FC'!I:I,MATCH(C251,'Sales+FC'!H:H,0))=0,"",INDEX('Sales+FC'!I:I,MATCH(C251,'Sales+FC'!H:H,0)))</f>
        <v>Description_308</v>
      </c>
      <c r="E251" s="29">
        <f>IFERROR(INDEX('SKU Level Accuracy - Last Month'!I:I,MATCH(C251,'SKU Level Accuracy - Last Month'!C:C,0)),0)</f>
        <v>1</v>
      </c>
      <c r="F251" s="29">
        <f>IFERROR(INDEX('SKU Level Accuracy - Last Month'!J:J,MATCH(C251,'SKU Level Accuracy - Last Month'!C:C,0)),0)</f>
        <v>1</v>
      </c>
      <c r="G251" s="68">
        <f>INDEX('Sales+FC'!A:A,MATCH($C251,'Sales+FC'!$H:$H,0))</f>
        <v>4841</v>
      </c>
      <c r="H251" s="68">
        <f>INDEX('Sales+FC'!B:B,MATCH($C251,'Sales+FC'!$H:$H,0))</f>
        <v>2500</v>
      </c>
      <c r="I251" s="68">
        <f>INDEX('Sales+FC'!C:C,MATCH($C251,'Sales+FC'!$H:$H,0))</f>
        <v>374.33333333333331</v>
      </c>
      <c r="J251" s="32">
        <f>SUMIFS('Sales+FC'!AV:AV,'Sales+FC'!$H:$H,$C251)</f>
        <v>2500</v>
      </c>
      <c r="K251" s="32">
        <f>SUMIFS('Sales+FC'!AW:AW,'Sales+FC'!$H:$H,$C251)</f>
        <v>2500</v>
      </c>
      <c r="L251" s="32">
        <f>SUMIFS('Sales+FC'!AX:AX,'Sales+FC'!$H:$H,$C251)</f>
        <v>1308</v>
      </c>
      <c r="M251" s="34">
        <f>IFERROR(SUMIFS('Sales+FC'!$D:$D,'Sales+FC'!$H:$H,$C251)/AVERAGE(J251:L251),0)</f>
        <v>1.093849080532657E-2</v>
      </c>
    </row>
    <row r="252" spans="1:13" x14ac:dyDescent="0.45">
      <c r="A252" s="15" t="str">
        <f>Master!C212</f>
        <v>C</v>
      </c>
      <c r="B252" s="15" t="str">
        <f>INDEX('Sales+FC'!$F:$F,MATCH(C252,'Sales+FC'!H:H,0))</f>
        <v>ABC-2</v>
      </c>
      <c r="C252" s="67" t="str">
        <f>Master!B212</f>
        <v>SKU-43</v>
      </c>
      <c r="D252" s="67" t="str">
        <f>IF(INDEX('Sales+FC'!I:I,MATCH(C252,'Sales+FC'!H:H,0))=0,"",INDEX('Sales+FC'!I:I,MATCH(C252,'Sales+FC'!H:H,0)))</f>
        <v>Description_043</v>
      </c>
      <c r="E252" s="29">
        <f>IFERROR(INDEX('SKU Level Accuracy - Last Month'!I:I,MATCH(C252,'SKU Level Accuracy - Last Month'!C:C,0)),0)</f>
        <v>0</v>
      </c>
      <c r="F252" s="29">
        <f>IFERROR(INDEX('SKU Level Accuracy - Last Month'!J:J,MATCH(C252,'SKU Level Accuracy - Last Month'!C:C,0)),0)</f>
        <v>0</v>
      </c>
      <c r="G252" s="68">
        <f>INDEX('Sales+FC'!A:A,MATCH($C252,'Sales+FC'!$H:$H,0))</f>
        <v>4748</v>
      </c>
      <c r="H252" s="68">
        <f>INDEX('Sales+FC'!B:B,MATCH($C252,'Sales+FC'!$H:$H,0))</f>
        <v>580</v>
      </c>
      <c r="I252" s="68">
        <f>INDEX('Sales+FC'!C:C,MATCH($C252,'Sales+FC'!$H:$H,0))</f>
        <v>448.33333333333331</v>
      </c>
      <c r="J252" s="32">
        <f>SUMIFS('Sales+FC'!AV:AV,'Sales+FC'!$H:$H,$C252)</f>
        <v>580</v>
      </c>
      <c r="K252" s="32">
        <f>SUMIFS('Sales+FC'!AW:AW,'Sales+FC'!$H:$H,$C252)</f>
        <v>440</v>
      </c>
      <c r="L252" s="32">
        <f>SUMIFS('Sales+FC'!AX:AX,'Sales+FC'!$H:$H,$C252)</f>
        <v>305</v>
      </c>
      <c r="M252" s="34">
        <f>IFERROR(SUMIFS('Sales+FC'!$D:$D,'Sales+FC'!$H:$H,$C252)/AVERAGE(J252:L252),0)</f>
        <v>0.68830188679245285</v>
      </c>
    </row>
    <row r="253" spans="1:13" x14ac:dyDescent="0.45">
      <c r="A253" s="15" t="str">
        <f>Master!C213</f>
        <v>C</v>
      </c>
      <c r="B253" s="15" t="str">
        <f>INDEX('Sales+FC'!$F:$F,MATCH(C253,'Sales+FC'!H:H,0))</f>
        <v>ABC-2</v>
      </c>
      <c r="C253" s="67" t="str">
        <f>Master!B213</f>
        <v>SKU-49</v>
      </c>
      <c r="D253" s="67" t="str">
        <f>IF(INDEX('Sales+FC'!I:I,MATCH(C253,'Sales+FC'!H:H,0))=0,"",INDEX('Sales+FC'!I:I,MATCH(C253,'Sales+FC'!H:H,0)))</f>
        <v>Description_049</v>
      </c>
      <c r="E253" s="29">
        <f>IFERROR(INDEX('SKU Level Accuracy - Last Month'!I:I,MATCH(C253,'SKU Level Accuracy - Last Month'!C:C,0)),0)</f>
        <v>5.6603773584905537E-2</v>
      </c>
      <c r="F253" s="29">
        <f>IFERROR(INDEX('SKU Level Accuracy - Last Month'!J:J,MATCH(C253,'SKU Level Accuracy - Last Month'!C:C,0)),0)</f>
        <v>0</v>
      </c>
      <c r="G253" s="68">
        <f>INDEX('Sales+FC'!A:A,MATCH($C253,'Sales+FC'!$H:$H,0))</f>
        <v>4495</v>
      </c>
      <c r="H253" s="68">
        <f>INDEX('Sales+FC'!B:B,MATCH($C253,'Sales+FC'!$H:$H,0))</f>
        <v>900</v>
      </c>
      <c r="I253" s="68">
        <f>INDEX('Sales+FC'!C:C,MATCH($C253,'Sales+FC'!$H:$H,0))</f>
        <v>412.33333333333331</v>
      </c>
      <c r="J253" s="32">
        <f>SUMIFS('Sales+FC'!AV:AV,'Sales+FC'!$H:$H,$C253)</f>
        <v>900</v>
      </c>
      <c r="K253" s="32">
        <f>SUMIFS('Sales+FC'!AW:AW,'Sales+FC'!$H:$H,$C253)</f>
        <v>500</v>
      </c>
      <c r="L253" s="32">
        <f>SUMIFS('Sales+FC'!AX:AX,'Sales+FC'!$H:$H,$C253)</f>
        <v>548</v>
      </c>
      <c r="M253" s="34">
        <f>IFERROR(SUMIFS('Sales+FC'!$D:$D,'Sales+FC'!$H:$H,$C253)/AVERAGE(J253:L253),0)</f>
        <v>7.6986652977412726</v>
      </c>
    </row>
    <row r="254" spans="1:13" x14ac:dyDescent="0.45">
      <c r="A254" s="15" t="str">
        <f>Master!C214</f>
        <v>C</v>
      </c>
      <c r="B254" s="15" t="str">
        <f>INDEX('Sales+FC'!$F:$F,MATCH(C254,'Sales+FC'!H:H,0))</f>
        <v>ABC-2</v>
      </c>
      <c r="C254" s="67" t="str">
        <f>Master!B214</f>
        <v>SKU-75</v>
      </c>
      <c r="D254" s="67" t="str">
        <f>IF(INDEX('Sales+FC'!I:I,MATCH(C254,'Sales+FC'!H:H,0))=0,"",INDEX('Sales+FC'!I:I,MATCH(C254,'Sales+FC'!H:H,0)))</f>
        <v>Description_075</v>
      </c>
      <c r="E254" s="29">
        <f>IFERROR(INDEX('SKU Level Accuracy - Last Month'!I:I,MATCH(C254,'SKU Level Accuracy - Last Month'!C:C,0)),0)</f>
        <v>0.39613526570048296</v>
      </c>
      <c r="F254" s="29">
        <f>IFERROR(INDEX('SKU Level Accuracy - Last Month'!J:J,MATCH(C254,'SKU Level Accuracy - Last Month'!C:C,0)),0)</f>
        <v>6.763285024154575E-2</v>
      </c>
      <c r="G254" s="68">
        <f>INDEX('Sales+FC'!A:A,MATCH($C254,'Sales+FC'!$H:$H,0))</f>
        <v>4373</v>
      </c>
      <c r="H254" s="68">
        <f>INDEX('Sales+FC'!B:B,MATCH($C254,'Sales+FC'!$H:$H,0))</f>
        <v>350</v>
      </c>
      <c r="I254" s="68">
        <f>INDEX('Sales+FC'!C:C,MATCH($C254,'Sales+FC'!$H:$H,0))</f>
        <v>322</v>
      </c>
      <c r="J254" s="32">
        <f>SUMIFS('Sales+FC'!AV:AV,'Sales+FC'!$H:$H,$C254)</f>
        <v>350</v>
      </c>
      <c r="K254" s="32">
        <f>SUMIFS('Sales+FC'!AW:AW,'Sales+FC'!$H:$H,$C254)</f>
        <v>250</v>
      </c>
      <c r="L254" s="32">
        <f>SUMIFS('Sales+FC'!AX:AX,'Sales+FC'!$H:$H,$C254)</f>
        <v>319</v>
      </c>
      <c r="M254" s="34">
        <f>IFERROR(SUMIFS('Sales+FC'!$D:$D,'Sales+FC'!$H:$H,$C254)/AVERAGE(J254:L254),0)</f>
        <v>0.6692056583242656</v>
      </c>
    </row>
    <row r="255" spans="1:13" x14ac:dyDescent="0.45">
      <c r="A255" s="15" t="str">
        <f>Master!C215</f>
        <v>C</v>
      </c>
      <c r="B255" s="15" t="str">
        <f>INDEX('Sales+FC'!$F:$F,MATCH(C255,'Sales+FC'!H:H,0))</f>
        <v>ABC-11</v>
      </c>
      <c r="C255" s="67" t="str">
        <f>Master!B215</f>
        <v>SKU-328</v>
      </c>
      <c r="D255" s="67" t="str">
        <f>IF(INDEX('Sales+FC'!I:I,MATCH(C255,'Sales+FC'!H:H,0))=0,"",INDEX('Sales+FC'!I:I,MATCH(C255,'Sales+FC'!H:H,0)))</f>
        <v>Description_328</v>
      </c>
      <c r="E255" s="29">
        <f>IFERROR(INDEX('SKU Level Accuracy - Last Month'!I:I,MATCH(C255,'SKU Level Accuracy - Last Month'!C:C,0)),0)</f>
        <v>0.56006768189509315</v>
      </c>
      <c r="F255" s="29">
        <f>IFERROR(INDEX('SKU Level Accuracy - Last Month'!J:J,MATCH(C255,'SKU Level Accuracy - Last Month'!C:C,0)),0)</f>
        <v>0.65989847715736039</v>
      </c>
      <c r="G255" s="68">
        <f>INDEX('Sales+FC'!A:A,MATCH($C255,'Sales+FC'!$H:$H,0))</f>
        <v>4318</v>
      </c>
      <c r="H255" s="68">
        <f>INDEX('Sales+FC'!B:B,MATCH($C255,'Sales+FC'!$H:$H,0))</f>
        <v>1000</v>
      </c>
      <c r="I255" s="68">
        <f>INDEX('Sales+FC'!C:C,MATCH($C255,'Sales+FC'!$H:$H,0))</f>
        <v>427</v>
      </c>
      <c r="J255" s="32">
        <f>SUMIFS('Sales+FC'!AV:AV,'Sales+FC'!$H:$H,$C255)</f>
        <v>1000</v>
      </c>
      <c r="K255" s="32">
        <f>SUMIFS('Sales+FC'!AW:AW,'Sales+FC'!$H:$H,$C255)</f>
        <v>1000</v>
      </c>
      <c r="L255" s="32">
        <f>SUMIFS('Sales+FC'!AX:AX,'Sales+FC'!$H:$H,$C255)</f>
        <v>335</v>
      </c>
      <c r="M255" s="34">
        <f>IFERROR(SUMIFS('Sales+FC'!$D:$D,'Sales+FC'!$H:$H,$C255)/AVERAGE(J255:L255),0)</f>
        <v>1.1023554603854389</v>
      </c>
    </row>
    <row r="256" spans="1:13" x14ac:dyDescent="0.45">
      <c r="A256" s="15" t="str">
        <f>Master!C216</f>
        <v>C</v>
      </c>
      <c r="B256" s="15" t="str">
        <f>INDEX('Sales+FC'!$F:$F,MATCH(C256,'Sales+FC'!H:H,0))</f>
        <v>ABC-2</v>
      </c>
      <c r="C256" s="67" t="str">
        <f>Master!B216</f>
        <v>SKU-23</v>
      </c>
      <c r="D256" s="67" t="str">
        <f>IF(INDEX('Sales+FC'!I:I,MATCH(C256,'Sales+FC'!H:H,0))=0,"",INDEX('Sales+FC'!I:I,MATCH(C256,'Sales+FC'!H:H,0)))</f>
        <v>Description_023</v>
      </c>
      <c r="E256" s="29">
        <f>IFERROR(INDEX('SKU Level Accuracy - Last Month'!I:I,MATCH(C256,'SKU Level Accuracy - Last Month'!C:C,0)),0)</f>
        <v>0.29729729729729726</v>
      </c>
      <c r="F256" s="29">
        <f>IFERROR(INDEX('SKU Level Accuracy - Last Month'!J:J,MATCH(C256,'SKU Level Accuracy - Last Month'!C:C,0)),0)</f>
        <v>0.54729729729729715</v>
      </c>
      <c r="G256" s="68">
        <f>INDEX('Sales+FC'!A:A,MATCH($C256,'Sales+FC'!$H:$H,0))</f>
        <v>4317</v>
      </c>
      <c r="H256" s="68">
        <f>INDEX('Sales+FC'!B:B,MATCH($C256,'Sales+FC'!$H:$H,0))</f>
        <v>380</v>
      </c>
      <c r="I256" s="68">
        <f>INDEX('Sales+FC'!C:C,MATCH($C256,'Sales+FC'!$H:$H,0))</f>
        <v>313.33333333333331</v>
      </c>
      <c r="J256" s="32">
        <f>SUMIFS('Sales+FC'!AV:AV,'Sales+FC'!$H:$H,$C256)</f>
        <v>380</v>
      </c>
      <c r="K256" s="32">
        <f>SUMIFS('Sales+FC'!AW:AW,'Sales+FC'!$H:$H,$C256)</f>
        <v>380</v>
      </c>
      <c r="L256" s="32">
        <f>SUMIFS('Sales+FC'!AX:AX,'Sales+FC'!$H:$H,$C256)</f>
        <v>295</v>
      </c>
      <c r="M256" s="34">
        <f>IFERROR(SUMIFS('Sales+FC'!$D:$D,'Sales+FC'!$H:$H,$C256)/AVERAGE(J256:L256),0)</f>
        <v>11.419905213270141</v>
      </c>
    </row>
    <row r="257" spans="1:13" x14ac:dyDescent="0.45">
      <c r="A257" s="15" t="str">
        <f>Master!C217</f>
        <v>C</v>
      </c>
      <c r="B257" s="15" t="str">
        <f>INDEX('Sales+FC'!$F:$F,MATCH(C257,'Sales+FC'!H:H,0))</f>
        <v>ABC-3</v>
      </c>
      <c r="C257" s="67" t="str">
        <f>Master!B217</f>
        <v>SKU-98</v>
      </c>
      <c r="D257" s="67" t="str">
        <f>IF(INDEX('Sales+FC'!I:I,MATCH(C257,'Sales+FC'!H:H,0))=0,"",INDEX('Sales+FC'!I:I,MATCH(C257,'Sales+FC'!H:H,0)))</f>
        <v>Description_098</v>
      </c>
      <c r="E257" s="29">
        <f>IFERROR(INDEX('SKU Level Accuracy - Last Month'!I:I,MATCH(C257,'SKU Level Accuracy - Last Month'!C:C,0)),0)</f>
        <v>0.24004825090470439</v>
      </c>
      <c r="F257" s="29">
        <f>IFERROR(INDEX('SKU Level Accuracy - Last Month'!J:J,MATCH(C257,'SKU Level Accuracy - Last Month'!C:C,0)),0)</f>
        <v>0.65138721351025319</v>
      </c>
      <c r="G257" s="68">
        <f>INDEX('Sales+FC'!A:A,MATCH($C257,'Sales+FC'!$H:$H,0))</f>
        <v>4246</v>
      </c>
      <c r="H257" s="68">
        <f>INDEX('Sales+FC'!B:B,MATCH($C257,'Sales+FC'!$H:$H,0))</f>
        <v>540</v>
      </c>
      <c r="I257" s="68">
        <f>INDEX('Sales+FC'!C:C,MATCH($C257,'Sales+FC'!$H:$H,0))</f>
        <v>603</v>
      </c>
      <c r="J257" s="32">
        <f>SUMIFS('Sales+FC'!AV:AV,'Sales+FC'!$H:$H,$C257)</f>
        <v>540</v>
      </c>
      <c r="K257" s="32">
        <f>SUMIFS('Sales+FC'!AW:AW,'Sales+FC'!$H:$H,$C257)</f>
        <v>800</v>
      </c>
      <c r="L257" s="32">
        <f>SUMIFS('Sales+FC'!AX:AX,'Sales+FC'!$H:$H,$C257)</f>
        <v>540</v>
      </c>
      <c r="M257" s="34">
        <f>IFERROR(SUMIFS('Sales+FC'!$D:$D,'Sales+FC'!$H:$H,$C257)/AVERAGE(J257:L257),0)</f>
        <v>5.8946808510638302</v>
      </c>
    </row>
    <row r="258" spans="1:13" x14ac:dyDescent="0.45">
      <c r="A258" s="15" t="str">
        <f>Master!C218</f>
        <v>C</v>
      </c>
      <c r="B258" s="15" t="str">
        <f>INDEX('Sales+FC'!$F:$F,MATCH(C258,'Sales+FC'!H:H,0))</f>
        <v>ABC-7</v>
      </c>
      <c r="C258" s="67" t="str">
        <f>Master!B218</f>
        <v>SKU-137</v>
      </c>
      <c r="D258" s="67" t="str">
        <f>IF(INDEX('Sales+FC'!I:I,MATCH(C258,'Sales+FC'!H:H,0))=0,"",INDEX('Sales+FC'!I:I,MATCH(C258,'Sales+FC'!H:H,0)))</f>
        <v>Description_137</v>
      </c>
      <c r="E258" s="29">
        <f>IFERROR(INDEX('SKU Level Accuracy - Last Month'!I:I,MATCH(C258,'SKU Level Accuracy - Last Month'!C:C,0)),0)</f>
        <v>0.50980392156862719</v>
      </c>
      <c r="F258" s="29">
        <f>IFERROR(INDEX('SKU Level Accuracy - Last Month'!J:J,MATCH(C258,'SKU Level Accuracy - Last Month'!C:C,0)),0)</f>
        <v>0.28431372549019607</v>
      </c>
      <c r="G258" s="68">
        <f>INDEX('Sales+FC'!A:A,MATCH($C258,'Sales+FC'!$H:$H,0))</f>
        <v>4211</v>
      </c>
      <c r="H258" s="68">
        <f>INDEX('Sales+FC'!B:B,MATCH($C258,'Sales+FC'!$H:$H,0))</f>
        <v>350</v>
      </c>
      <c r="I258" s="68">
        <f>INDEX('Sales+FC'!C:C,MATCH($C258,'Sales+FC'!$H:$H,0))</f>
        <v>196</v>
      </c>
      <c r="J258" s="32">
        <f>SUMIFS('Sales+FC'!AV:AV,'Sales+FC'!$H:$H,$C258)</f>
        <v>350</v>
      </c>
      <c r="K258" s="32">
        <f>SUMIFS('Sales+FC'!AW:AW,'Sales+FC'!$H:$H,$C258)</f>
        <v>350</v>
      </c>
      <c r="L258" s="32">
        <f>SUMIFS('Sales+FC'!AX:AX,'Sales+FC'!$H:$H,$C258)</f>
        <v>250</v>
      </c>
      <c r="M258" s="34">
        <f>IFERROR(SUMIFS('Sales+FC'!$D:$D,'Sales+FC'!$H:$H,$C258)/AVERAGE(J258:L258),0)</f>
        <v>14.605263157894736</v>
      </c>
    </row>
    <row r="259" spans="1:13" x14ac:dyDescent="0.45">
      <c r="A259" s="15" t="str">
        <f>Master!C219</f>
        <v>C</v>
      </c>
      <c r="B259" s="15" t="str">
        <f>INDEX('Sales+FC'!$F:$F,MATCH(C259,'Sales+FC'!H:H,0))</f>
        <v>ABC-11</v>
      </c>
      <c r="C259" s="67" t="str">
        <f>Master!B219</f>
        <v>SKU-362</v>
      </c>
      <c r="D259" s="67" t="str">
        <f>IF(INDEX('Sales+FC'!I:I,MATCH(C259,'Sales+FC'!H:H,0))=0,"",INDEX('Sales+FC'!I:I,MATCH(C259,'Sales+FC'!H:H,0)))</f>
        <v>Description_362</v>
      </c>
      <c r="E259" s="29">
        <f>IFERROR(INDEX('SKU Level Accuracy - Last Month'!I:I,MATCH(C259,'SKU Level Accuracy - Last Month'!C:C,0)),0)</f>
        <v>1</v>
      </c>
      <c r="F259" s="29">
        <f>IFERROR(INDEX('SKU Level Accuracy - Last Month'!J:J,MATCH(C259,'SKU Level Accuracy - Last Month'!C:C,0)),0)</f>
        <v>1</v>
      </c>
      <c r="G259" s="68">
        <f>INDEX('Sales+FC'!A:A,MATCH($C259,'Sales+FC'!$H:$H,0))</f>
        <v>4186</v>
      </c>
      <c r="H259" s="68">
        <f>INDEX('Sales+FC'!B:B,MATCH($C259,'Sales+FC'!$H:$H,0))</f>
        <v>880</v>
      </c>
      <c r="I259" s="68">
        <f>INDEX('Sales+FC'!C:C,MATCH($C259,'Sales+FC'!$H:$H,0))</f>
        <v>198</v>
      </c>
      <c r="J259" s="32">
        <f>SUMIFS('Sales+FC'!AV:AV,'Sales+FC'!$H:$H,$C259)</f>
        <v>880</v>
      </c>
      <c r="K259" s="32">
        <f>SUMIFS('Sales+FC'!AW:AW,'Sales+FC'!$H:$H,$C259)</f>
        <v>950</v>
      </c>
      <c r="L259" s="32">
        <f>SUMIFS('Sales+FC'!AX:AX,'Sales+FC'!$H:$H,$C259)</f>
        <v>858</v>
      </c>
      <c r="M259" s="34">
        <f>IFERROR(SUMIFS('Sales+FC'!$D:$D,'Sales+FC'!$H:$H,$C259)/AVERAGE(J259:L259),0)</f>
        <v>0</v>
      </c>
    </row>
    <row r="260" spans="1:13" x14ac:dyDescent="0.45">
      <c r="A260" s="15" t="str">
        <f>Master!C220</f>
        <v>C</v>
      </c>
      <c r="B260" s="15" t="str">
        <f>INDEX('Sales+FC'!$F:$F,MATCH(C260,'Sales+FC'!H:H,0))</f>
        <v>ABC-2</v>
      </c>
      <c r="C260" s="67" t="str">
        <f>Master!B220</f>
        <v>SKU-69</v>
      </c>
      <c r="D260" s="67" t="str">
        <f>IF(INDEX('Sales+FC'!I:I,MATCH(C260,'Sales+FC'!H:H,0))=0,"",INDEX('Sales+FC'!I:I,MATCH(C260,'Sales+FC'!H:H,0)))</f>
        <v>Description_069</v>
      </c>
      <c r="E260" s="29">
        <f>IFERROR(INDEX('SKU Level Accuracy - Last Month'!I:I,MATCH(C260,'SKU Level Accuracy - Last Month'!C:C,0)),0)</f>
        <v>0</v>
      </c>
      <c r="F260" s="29">
        <f>IFERROR(INDEX('SKU Level Accuracy - Last Month'!J:J,MATCH(C260,'SKU Level Accuracy - Last Month'!C:C,0)),0)</f>
        <v>0</v>
      </c>
      <c r="G260" s="68">
        <f>INDEX('Sales+FC'!A:A,MATCH($C260,'Sales+FC'!$H:$H,0))</f>
        <v>4129</v>
      </c>
      <c r="H260" s="68">
        <f>INDEX('Sales+FC'!B:B,MATCH($C260,'Sales+FC'!$H:$H,0))</f>
        <v>40</v>
      </c>
      <c r="I260" s="68">
        <f>INDEX('Sales+FC'!C:C,MATCH($C260,'Sales+FC'!$H:$H,0))</f>
        <v>66</v>
      </c>
      <c r="J260" s="32">
        <f>SUMIFS('Sales+FC'!AV:AV,'Sales+FC'!$H:$H,$C260)</f>
        <v>40</v>
      </c>
      <c r="K260" s="32">
        <f>SUMIFS('Sales+FC'!AW:AW,'Sales+FC'!$H:$H,$C260)</f>
        <v>40</v>
      </c>
      <c r="L260" s="32">
        <f>SUMIFS('Sales+FC'!AX:AX,'Sales+FC'!$H:$H,$C260)</f>
        <v>138</v>
      </c>
      <c r="M260" s="34">
        <f>IFERROR(SUMIFS('Sales+FC'!$D:$D,'Sales+FC'!$H:$H,$C260)/AVERAGE(J260:L260),0)</f>
        <v>71.738532110091739</v>
      </c>
    </row>
    <row r="261" spans="1:13" x14ac:dyDescent="0.45">
      <c r="A261" s="15" t="str">
        <f>Master!C221</f>
        <v>C</v>
      </c>
      <c r="B261" s="15" t="str">
        <f>INDEX('Sales+FC'!$F:$F,MATCH(C261,'Sales+FC'!H:H,0))</f>
        <v>ABC-9</v>
      </c>
      <c r="C261" s="67" t="str">
        <f>Master!B221</f>
        <v>SKU-234</v>
      </c>
      <c r="D261" s="67" t="str">
        <f>IF(INDEX('Sales+FC'!I:I,MATCH(C261,'Sales+FC'!H:H,0))=0,"",INDEX('Sales+FC'!I:I,MATCH(C261,'Sales+FC'!H:H,0)))</f>
        <v>Description_234</v>
      </c>
      <c r="E261" s="29">
        <f>IFERROR(INDEX('SKU Level Accuracy - Last Month'!I:I,MATCH(C261,'SKU Level Accuracy - Last Month'!C:C,0)),0)</f>
        <v>0</v>
      </c>
      <c r="F261" s="29">
        <f>IFERROR(INDEX('SKU Level Accuracy - Last Month'!J:J,MATCH(C261,'SKU Level Accuracy - Last Month'!C:C,0)),0)</f>
        <v>0</v>
      </c>
      <c r="G261" s="68">
        <f>INDEX('Sales+FC'!A:A,MATCH($C261,'Sales+FC'!$H:$H,0))</f>
        <v>4122</v>
      </c>
      <c r="H261" s="68">
        <f>INDEX('Sales+FC'!B:B,MATCH($C261,'Sales+FC'!$H:$H,0))</f>
        <v>250</v>
      </c>
      <c r="I261" s="68">
        <f>INDEX('Sales+FC'!C:C,MATCH($C261,'Sales+FC'!$H:$H,0))</f>
        <v>337.66666666666669</v>
      </c>
      <c r="J261" s="32">
        <f>SUMIFS('Sales+FC'!AV:AV,'Sales+FC'!$H:$H,$C261)</f>
        <v>250</v>
      </c>
      <c r="K261" s="32">
        <f>SUMIFS('Sales+FC'!AW:AW,'Sales+FC'!$H:$H,$C261)</f>
        <v>250</v>
      </c>
      <c r="L261" s="32">
        <f>SUMIFS('Sales+FC'!AX:AX,'Sales+FC'!$H:$H,$C261)</f>
        <v>222</v>
      </c>
      <c r="M261" s="34">
        <f>IFERROR(SUMIFS('Sales+FC'!$D:$D,'Sales+FC'!$H:$H,$C261)/AVERAGE(J261:L261),0)</f>
        <v>0</v>
      </c>
    </row>
    <row r="262" spans="1:13" x14ac:dyDescent="0.45">
      <c r="A262" s="15" t="str">
        <f>Master!C222</f>
        <v>C</v>
      </c>
      <c r="B262" s="15" t="str">
        <f>INDEX('Sales+FC'!$F:$F,MATCH(C262,'Sales+FC'!H:H,0))</f>
        <v>ABC-9</v>
      </c>
      <c r="C262" s="67" t="str">
        <f>Master!B222</f>
        <v>SKU-244</v>
      </c>
      <c r="D262" s="67" t="str">
        <f>IF(INDEX('Sales+FC'!I:I,MATCH(C262,'Sales+FC'!H:H,0))=0,"",INDEX('Sales+FC'!I:I,MATCH(C262,'Sales+FC'!H:H,0)))</f>
        <v>Description_244</v>
      </c>
      <c r="E262" s="29">
        <f>IFERROR(INDEX('SKU Level Accuracy - Last Month'!I:I,MATCH(C262,'SKU Level Accuracy - Last Month'!C:C,0)),0)</f>
        <v>0.97098646034816249</v>
      </c>
      <c r="F262" s="29">
        <f>IFERROR(INDEX('SKU Level Accuracy - Last Month'!J:J,MATCH(C262,'SKU Level Accuracy - Last Month'!C:C,0)),0)</f>
        <v>0.839458413926499</v>
      </c>
      <c r="G262" s="68">
        <f>INDEX('Sales+FC'!A:A,MATCH($C262,'Sales+FC'!$H:$H,0))</f>
        <v>4106</v>
      </c>
      <c r="H262" s="68">
        <f>INDEX('Sales+FC'!B:B,MATCH($C262,'Sales+FC'!$H:$H,0))</f>
        <v>600</v>
      </c>
      <c r="I262" s="68">
        <f>INDEX('Sales+FC'!C:C,MATCH($C262,'Sales+FC'!$H:$H,0))</f>
        <v>577.33333333333337</v>
      </c>
      <c r="J262" s="32">
        <f>SUMIFS('Sales+FC'!AV:AV,'Sales+FC'!$H:$H,$C262)</f>
        <v>600</v>
      </c>
      <c r="K262" s="32">
        <f>SUMIFS('Sales+FC'!AW:AW,'Sales+FC'!$H:$H,$C262)</f>
        <v>600</v>
      </c>
      <c r="L262" s="32">
        <f>SUMIFS('Sales+FC'!AX:AX,'Sales+FC'!$H:$H,$C262)</f>
        <v>396</v>
      </c>
      <c r="M262" s="34">
        <f>IFERROR(SUMIFS('Sales+FC'!$D:$D,'Sales+FC'!$H:$H,$C262)/AVERAGE(J262:L262),0)</f>
        <v>38.075187969924812</v>
      </c>
    </row>
    <row r="263" spans="1:13" x14ac:dyDescent="0.45">
      <c r="A263" s="15" t="str">
        <f>Master!C223</f>
        <v>C</v>
      </c>
      <c r="B263" s="15" t="str">
        <f>INDEX('Sales+FC'!$F:$F,MATCH(C263,'Sales+FC'!H:H,0))</f>
        <v>ABC-11</v>
      </c>
      <c r="C263" s="67" t="str">
        <f>Master!B223</f>
        <v>SKU-323</v>
      </c>
      <c r="D263" s="67" t="str">
        <f>IF(INDEX('Sales+FC'!I:I,MATCH(C263,'Sales+FC'!H:H,0))=0,"",INDEX('Sales+FC'!I:I,MATCH(C263,'Sales+FC'!H:H,0)))</f>
        <v>Description_323</v>
      </c>
      <c r="E263" s="29">
        <f>IFERROR(INDEX('SKU Level Accuracy - Last Month'!I:I,MATCH(C263,'SKU Level Accuracy - Last Month'!C:C,0)),0)</f>
        <v>0.88805970149253732</v>
      </c>
      <c r="F263" s="29">
        <f>IFERROR(INDEX('SKU Level Accuracy - Last Month'!J:J,MATCH(C263,'SKU Level Accuracy - Last Month'!C:C,0)),0)</f>
        <v>0.82089552238805974</v>
      </c>
      <c r="G263" s="68">
        <f>INDEX('Sales+FC'!A:A,MATCH($C263,'Sales+FC'!$H:$H,0))</f>
        <v>4058</v>
      </c>
      <c r="H263" s="68">
        <f>INDEX('Sales+FC'!B:B,MATCH($C263,'Sales+FC'!$H:$H,0))</f>
        <v>600</v>
      </c>
      <c r="I263" s="68">
        <f>INDEX('Sales+FC'!C:C,MATCH($C263,'Sales+FC'!$H:$H,0))</f>
        <v>456</v>
      </c>
      <c r="J263" s="32">
        <f>SUMIFS('Sales+FC'!AV:AV,'Sales+FC'!$H:$H,$C263)</f>
        <v>600</v>
      </c>
      <c r="K263" s="32">
        <f>SUMIFS('Sales+FC'!AW:AW,'Sales+FC'!$H:$H,$C263)</f>
        <v>600</v>
      </c>
      <c r="L263" s="32">
        <f>SUMIFS('Sales+FC'!AX:AX,'Sales+FC'!$H:$H,$C263)</f>
        <v>413</v>
      </c>
      <c r="M263" s="34">
        <f>IFERROR(SUMIFS('Sales+FC'!$D:$D,'Sales+FC'!$H:$H,$C263)/AVERAGE(J263:L263),0)</f>
        <v>8.5052696838189714</v>
      </c>
    </row>
    <row r="264" spans="1:13" x14ac:dyDescent="0.45">
      <c r="A264" s="15" t="str">
        <f>Master!C224</f>
        <v>C</v>
      </c>
      <c r="B264" s="15" t="str">
        <f>INDEX('Sales+FC'!$F:$F,MATCH(C264,'Sales+FC'!H:H,0))</f>
        <v>ABC-1</v>
      </c>
      <c r="C264" s="67" t="str">
        <f>Master!B224</f>
        <v>SKU-5</v>
      </c>
      <c r="D264" s="67" t="str">
        <f>IF(INDEX('Sales+FC'!I:I,MATCH(C264,'Sales+FC'!H:H,0))=0,"",INDEX('Sales+FC'!I:I,MATCH(C264,'Sales+FC'!H:H,0)))</f>
        <v>Description_005</v>
      </c>
      <c r="E264" s="29">
        <f>IFERROR(INDEX('SKU Level Accuracy - Last Month'!I:I,MATCH(C264,'SKU Level Accuracy - Last Month'!C:C,0)),0)</f>
        <v>0.2090592334494773</v>
      </c>
      <c r="F264" s="29">
        <f>IFERROR(INDEX('SKU Level Accuracy - Last Month'!J:J,MATCH(C264,'SKU Level Accuracy - Last Month'!C:C,0)),0)</f>
        <v>0.13937282229965153</v>
      </c>
      <c r="G264" s="68">
        <f>INDEX('Sales+FC'!A:A,MATCH($C264,'Sales+FC'!$H:$H,0))</f>
        <v>4046</v>
      </c>
      <c r="H264" s="68">
        <f>INDEX('Sales+FC'!B:B,MATCH($C264,'Sales+FC'!$H:$H,0))</f>
        <v>80</v>
      </c>
      <c r="I264" s="68">
        <f>INDEX('Sales+FC'!C:C,MATCH($C264,'Sales+FC'!$H:$H,0))</f>
        <v>247.33333333333334</v>
      </c>
      <c r="J264" s="32">
        <f>SUMIFS('Sales+FC'!AV:AV,'Sales+FC'!$H:$H,$C264)</f>
        <v>80</v>
      </c>
      <c r="K264" s="32">
        <f>SUMIFS('Sales+FC'!AW:AW,'Sales+FC'!$H:$H,$C264)</f>
        <v>80</v>
      </c>
      <c r="L264" s="32">
        <f>SUMIFS('Sales+FC'!AX:AX,'Sales+FC'!$H:$H,$C264)</f>
        <v>96</v>
      </c>
      <c r="M264" s="34">
        <f>IFERROR(SUMIFS('Sales+FC'!$D:$D,'Sales+FC'!$H:$H,$C264)/AVERAGE(J264:L264),0)</f>
        <v>10.91015625</v>
      </c>
    </row>
    <row r="265" spans="1:13" x14ac:dyDescent="0.45">
      <c r="A265" s="15" t="str">
        <f>Master!C225</f>
        <v>C</v>
      </c>
      <c r="B265" s="15" t="str">
        <f>INDEX('Sales+FC'!$F:$F,MATCH(C265,'Sales+FC'!H:H,0))</f>
        <v>ABC-11</v>
      </c>
      <c r="C265" s="67" t="str">
        <f>Master!B225</f>
        <v>SKU-359</v>
      </c>
      <c r="D265" s="67" t="str">
        <f>IF(INDEX('Sales+FC'!I:I,MATCH(C265,'Sales+FC'!H:H,0))=0,"",INDEX('Sales+FC'!I:I,MATCH(C265,'Sales+FC'!H:H,0)))</f>
        <v>Description_359</v>
      </c>
      <c r="E265" s="29">
        <f>IFERROR(INDEX('SKU Level Accuracy - Last Month'!I:I,MATCH(C265,'SKU Level Accuracy - Last Month'!C:C,0)),0)</f>
        <v>0.79069767441860461</v>
      </c>
      <c r="F265" s="29">
        <f>IFERROR(INDEX('SKU Level Accuracy - Last Month'!J:J,MATCH(C265,'SKU Level Accuracy - Last Month'!C:C,0)),0)</f>
        <v>0.13953488372093015</v>
      </c>
      <c r="G265" s="68">
        <f>INDEX('Sales+FC'!A:A,MATCH($C265,'Sales+FC'!$H:$H,0))</f>
        <v>3984</v>
      </c>
      <c r="H265" s="68">
        <f>INDEX('Sales+FC'!B:B,MATCH($C265,'Sales+FC'!$H:$H,0))</f>
        <v>400</v>
      </c>
      <c r="I265" s="68">
        <f>INDEX('Sales+FC'!C:C,MATCH($C265,'Sales+FC'!$H:$H,0))</f>
        <v>186.33333333333334</v>
      </c>
      <c r="J265" s="32">
        <f>SUMIFS('Sales+FC'!AV:AV,'Sales+FC'!$H:$H,$C265)</f>
        <v>400</v>
      </c>
      <c r="K265" s="32">
        <f>SUMIFS('Sales+FC'!AW:AW,'Sales+FC'!$H:$H,$C265)</f>
        <v>300</v>
      </c>
      <c r="L265" s="32">
        <f>SUMIFS('Sales+FC'!AX:AX,'Sales+FC'!$H:$H,$C265)</f>
        <v>304</v>
      </c>
      <c r="M265" s="34">
        <f>IFERROR(SUMIFS('Sales+FC'!$D:$D,'Sales+FC'!$H:$H,$C265)/AVERAGE(J265:L265),0)</f>
        <v>21.137450199203187</v>
      </c>
    </row>
    <row r="266" spans="1:13" x14ac:dyDescent="0.45">
      <c r="A266" s="15" t="str">
        <f>Master!C226</f>
        <v>C</v>
      </c>
      <c r="B266" s="15" t="str">
        <f>INDEX('Sales+FC'!$F:$F,MATCH(C266,'Sales+FC'!H:H,0))</f>
        <v>ABC-7</v>
      </c>
      <c r="C266" s="67" t="str">
        <f>Master!B226</f>
        <v>SKU-138</v>
      </c>
      <c r="D266" s="67" t="str">
        <f>IF(INDEX('Sales+FC'!I:I,MATCH(C266,'Sales+FC'!H:H,0))=0,"",INDEX('Sales+FC'!I:I,MATCH(C266,'Sales+FC'!H:H,0)))</f>
        <v>Description_138</v>
      </c>
      <c r="E266" s="29">
        <f>IFERROR(INDEX('SKU Level Accuracy - Last Month'!I:I,MATCH(C266,'SKU Level Accuracy - Last Month'!C:C,0)),0)</f>
        <v>0</v>
      </c>
      <c r="F266" s="29">
        <f>IFERROR(INDEX('SKU Level Accuracy - Last Month'!J:J,MATCH(C266,'SKU Level Accuracy - Last Month'!C:C,0)),0)</f>
        <v>0</v>
      </c>
      <c r="G266" s="68">
        <f>INDEX('Sales+FC'!A:A,MATCH($C266,'Sales+FC'!$H:$H,0))</f>
        <v>3973</v>
      </c>
      <c r="H266" s="68">
        <f>INDEX('Sales+FC'!B:B,MATCH($C266,'Sales+FC'!$H:$H,0))</f>
        <v>330</v>
      </c>
      <c r="I266" s="68">
        <f>INDEX('Sales+FC'!C:C,MATCH($C266,'Sales+FC'!$H:$H,0))</f>
        <v>189.66666666666666</v>
      </c>
      <c r="J266" s="32">
        <f>SUMIFS('Sales+FC'!AV:AV,'Sales+FC'!$H:$H,$C266)</f>
        <v>330</v>
      </c>
      <c r="K266" s="32">
        <f>SUMIFS('Sales+FC'!AW:AW,'Sales+FC'!$H:$H,$C266)</f>
        <v>330</v>
      </c>
      <c r="L266" s="32">
        <f>SUMIFS('Sales+FC'!AX:AX,'Sales+FC'!$H:$H,$C266)</f>
        <v>271</v>
      </c>
      <c r="M266" s="34">
        <f>IFERROR(SUMIFS('Sales+FC'!$D:$D,'Sales+FC'!$H:$H,$C266)/AVERAGE(J266:L266),0)</f>
        <v>15.596133190118154</v>
      </c>
    </row>
    <row r="267" spans="1:13" x14ac:dyDescent="0.45">
      <c r="A267" s="15" t="str">
        <f>Master!C227</f>
        <v>C</v>
      </c>
      <c r="B267" s="15" t="str">
        <f>INDEX('Sales+FC'!$F:$F,MATCH(C267,'Sales+FC'!H:H,0))</f>
        <v>ABC-10</v>
      </c>
      <c r="C267" s="67" t="str">
        <f>Master!B227</f>
        <v>SKU-416</v>
      </c>
      <c r="D267" s="67" t="str">
        <f>IF(INDEX('Sales+FC'!I:I,MATCH(C267,'Sales+FC'!H:H,0))=0,"",INDEX('Sales+FC'!I:I,MATCH(C267,'Sales+FC'!H:H,0)))</f>
        <v>Description_416</v>
      </c>
      <c r="E267" s="29">
        <f>IFERROR(INDEX('SKU Level Accuracy - Last Month'!I:I,MATCH(C267,'SKU Level Accuracy - Last Month'!C:C,0)),0)</f>
        <v>1</v>
      </c>
      <c r="F267" s="29">
        <f>IFERROR(INDEX('SKU Level Accuracy - Last Month'!J:J,MATCH(C267,'SKU Level Accuracy - Last Month'!C:C,0)),0)</f>
        <v>1</v>
      </c>
      <c r="G267" s="68">
        <f>INDEX('Sales+FC'!A:A,MATCH($C267,'Sales+FC'!$H:$H,0))</f>
        <v>3925</v>
      </c>
      <c r="H267" s="68">
        <f>INDEX('Sales+FC'!B:B,MATCH($C267,'Sales+FC'!$H:$H,0))</f>
        <v>500</v>
      </c>
      <c r="I267" s="68">
        <f>INDEX('Sales+FC'!C:C,MATCH($C267,'Sales+FC'!$H:$H,0))</f>
        <v>842.66666666666663</v>
      </c>
      <c r="J267" s="32">
        <f>SUMIFS('Sales+FC'!AV:AV,'Sales+FC'!$H:$H,$C267)</f>
        <v>500</v>
      </c>
      <c r="K267" s="32">
        <f>SUMIFS('Sales+FC'!AW:AW,'Sales+FC'!$H:$H,$C267)</f>
        <v>500</v>
      </c>
      <c r="L267" s="32">
        <f>SUMIFS('Sales+FC'!AX:AX,'Sales+FC'!$H:$H,$C267)</f>
        <v>50</v>
      </c>
      <c r="M267" s="34">
        <f>IFERROR(SUMIFS('Sales+FC'!$D:$D,'Sales+FC'!$H:$H,$C267)/AVERAGE(J267:L267),0)</f>
        <v>5.8114285714285714</v>
      </c>
    </row>
    <row r="268" spans="1:13" x14ac:dyDescent="0.45">
      <c r="A268" s="15" t="str">
        <f>Master!C228</f>
        <v>C</v>
      </c>
      <c r="B268" s="15" t="str">
        <f>INDEX('Sales+FC'!$F:$F,MATCH(C268,'Sales+FC'!H:H,0))</f>
        <v>ABC-10</v>
      </c>
      <c r="C268" s="67" t="str">
        <f>Master!B228</f>
        <v>SKU-272</v>
      </c>
      <c r="D268" s="67" t="str">
        <f>IF(INDEX('Sales+FC'!I:I,MATCH(C268,'Sales+FC'!H:H,0))=0,"",INDEX('Sales+FC'!I:I,MATCH(C268,'Sales+FC'!H:H,0)))</f>
        <v>Description_272</v>
      </c>
      <c r="E268" s="29">
        <f>IFERROR(INDEX('SKU Level Accuracy - Last Month'!I:I,MATCH(C268,'SKU Level Accuracy - Last Month'!C:C,0)),0)</f>
        <v>0.85</v>
      </c>
      <c r="F268" s="29">
        <f>IFERROR(INDEX('SKU Level Accuracy - Last Month'!J:J,MATCH(C268,'SKU Level Accuracy - Last Month'!C:C,0)),0)</f>
        <v>0.49999999999999989</v>
      </c>
      <c r="G268" s="68">
        <f>INDEX('Sales+FC'!A:A,MATCH($C268,'Sales+FC'!$H:$H,0))</f>
        <v>3634</v>
      </c>
      <c r="H268" s="68">
        <f>INDEX('Sales+FC'!B:B,MATCH($C268,'Sales+FC'!$H:$H,0))</f>
        <v>300</v>
      </c>
      <c r="I268" s="68">
        <f>INDEX('Sales+FC'!C:C,MATCH($C268,'Sales+FC'!$H:$H,0))</f>
        <v>179.33333333333334</v>
      </c>
      <c r="J268" s="32">
        <f>SUMIFS('Sales+FC'!AV:AV,'Sales+FC'!$H:$H,$C268)</f>
        <v>300</v>
      </c>
      <c r="K268" s="32">
        <f>SUMIFS('Sales+FC'!AW:AW,'Sales+FC'!$H:$H,$C268)</f>
        <v>230</v>
      </c>
      <c r="L268" s="32">
        <f>SUMIFS('Sales+FC'!AX:AX,'Sales+FC'!$H:$H,$C268)</f>
        <v>640</v>
      </c>
      <c r="M268" s="34">
        <f>IFERROR(SUMIFS('Sales+FC'!$D:$D,'Sales+FC'!$H:$H,$C268)/AVERAGE(J268:L268),0)</f>
        <v>9.3717948717948723</v>
      </c>
    </row>
    <row r="269" spans="1:13" x14ac:dyDescent="0.45">
      <c r="A269" s="15" t="str">
        <f>Master!C229</f>
        <v>C</v>
      </c>
      <c r="B269" s="15" t="str">
        <f>INDEX('Sales+FC'!$F:$F,MATCH(C269,'Sales+FC'!H:H,0))</f>
        <v>ABC-11</v>
      </c>
      <c r="C269" s="67" t="str">
        <f>Master!B229</f>
        <v>SKU-302</v>
      </c>
      <c r="D269" s="67" t="str">
        <f>IF(INDEX('Sales+FC'!I:I,MATCH(C269,'Sales+FC'!H:H,0))=0,"",INDEX('Sales+FC'!I:I,MATCH(C269,'Sales+FC'!H:H,0)))</f>
        <v>Description_302</v>
      </c>
      <c r="E269" s="29">
        <f>IFERROR(INDEX('SKU Level Accuracy - Last Month'!I:I,MATCH(C269,'SKU Level Accuracy - Last Month'!C:C,0)),0)</f>
        <v>0.1515151515151516</v>
      </c>
      <c r="F269" s="29">
        <f>IFERROR(INDEX('SKU Level Accuracy - Last Month'!J:J,MATCH(C269,'SKU Level Accuracy - Last Month'!C:C,0)),0)</f>
        <v>0</v>
      </c>
      <c r="G269" s="68">
        <f>INDEX('Sales+FC'!A:A,MATCH($C269,'Sales+FC'!$H:$H,0))</f>
        <v>3587</v>
      </c>
      <c r="H269" s="68">
        <f>INDEX('Sales+FC'!B:B,MATCH($C269,'Sales+FC'!$H:$H,0))</f>
        <v>32</v>
      </c>
      <c r="I269" s="68">
        <f>INDEX('Sales+FC'!C:C,MATCH($C269,'Sales+FC'!$H:$H,0))</f>
        <v>166.33333333333334</v>
      </c>
      <c r="J269" s="32">
        <f>SUMIFS('Sales+FC'!AV:AV,'Sales+FC'!$H:$H,$C269)</f>
        <v>32</v>
      </c>
      <c r="K269" s="32">
        <f>SUMIFS('Sales+FC'!AW:AW,'Sales+FC'!$H:$H,$C269)</f>
        <v>32</v>
      </c>
      <c r="L269" s="32">
        <f>SUMIFS('Sales+FC'!AX:AX,'Sales+FC'!$H:$H,$C269)</f>
        <v>32</v>
      </c>
      <c r="M269" s="34">
        <f>IFERROR(SUMIFS('Sales+FC'!$D:$D,'Sales+FC'!$H:$H,$C269)/AVERAGE(J269:L269),0)</f>
        <v>16.4375</v>
      </c>
    </row>
    <row r="270" spans="1:13" x14ac:dyDescent="0.45">
      <c r="A270" s="15" t="str">
        <f>Master!C230</f>
        <v>C</v>
      </c>
      <c r="B270" s="15" t="str">
        <f>INDEX('Sales+FC'!$F:$F,MATCH(C270,'Sales+FC'!H:H,0))</f>
        <v>ABC-2</v>
      </c>
      <c r="C270" s="67" t="str">
        <f>Master!B230</f>
        <v>SKU-72</v>
      </c>
      <c r="D270" s="67" t="str">
        <f>IF(INDEX('Sales+FC'!I:I,MATCH(C270,'Sales+FC'!H:H,0))=0,"",INDEX('Sales+FC'!I:I,MATCH(C270,'Sales+FC'!H:H,0)))</f>
        <v>Description_072</v>
      </c>
      <c r="E270" s="29">
        <f>IFERROR(INDEX('SKU Level Accuracy - Last Month'!I:I,MATCH(C270,'SKU Level Accuracy - Last Month'!C:C,0)),0)</f>
        <v>0.93893129770992378</v>
      </c>
      <c r="F270" s="29">
        <f>IFERROR(INDEX('SKU Level Accuracy - Last Month'!J:J,MATCH(C270,'SKU Level Accuracy - Last Month'!C:C,0)),0)</f>
        <v>0.62595419847328249</v>
      </c>
      <c r="G270" s="68">
        <f>INDEX('Sales+FC'!A:A,MATCH($C270,'Sales+FC'!$H:$H,0))</f>
        <v>3569</v>
      </c>
      <c r="H270" s="68">
        <f>INDEX('Sales+FC'!B:B,MATCH($C270,'Sales+FC'!$H:$H,0))</f>
        <v>250</v>
      </c>
      <c r="I270" s="68">
        <f>INDEX('Sales+FC'!C:C,MATCH($C270,'Sales+FC'!$H:$H,0))</f>
        <v>218.66666666666666</v>
      </c>
      <c r="J270" s="32">
        <f>SUMIFS('Sales+FC'!AV:AV,'Sales+FC'!$H:$H,$C270)</f>
        <v>250</v>
      </c>
      <c r="K270" s="32">
        <f>SUMIFS('Sales+FC'!AW:AW,'Sales+FC'!$H:$H,$C270)</f>
        <v>250</v>
      </c>
      <c r="L270" s="32">
        <f>SUMIFS('Sales+FC'!AX:AX,'Sales+FC'!$H:$H,$C270)</f>
        <v>150</v>
      </c>
      <c r="M270" s="34">
        <f>IFERROR(SUMIFS('Sales+FC'!$D:$D,'Sales+FC'!$H:$H,$C270)/AVERAGE(J270:L270),0)</f>
        <v>24.253846153846155</v>
      </c>
    </row>
    <row r="271" spans="1:13" x14ac:dyDescent="0.45">
      <c r="A271" s="15" t="str">
        <f>Master!C231</f>
        <v>C</v>
      </c>
      <c r="B271" s="15" t="str">
        <f>INDEX('Sales+FC'!$F:$F,MATCH(C271,'Sales+FC'!H:H,0))</f>
        <v>ABC-7</v>
      </c>
      <c r="C271" s="67" t="str">
        <f>Master!B231</f>
        <v>SKU-172</v>
      </c>
      <c r="D271" s="67" t="str">
        <f>IF(INDEX('Sales+FC'!I:I,MATCH(C271,'Sales+FC'!H:H,0))=0,"",INDEX('Sales+FC'!I:I,MATCH(C271,'Sales+FC'!H:H,0)))</f>
        <v>Description_172</v>
      </c>
      <c r="E271" s="29">
        <f>IFERROR(INDEX('SKU Level Accuracy - Last Month'!I:I,MATCH(C271,'SKU Level Accuracy - Last Month'!C:C,0)),0)</f>
        <v>0</v>
      </c>
      <c r="F271" s="29">
        <f>IFERROR(INDEX('SKU Level Accuracy - Last Month'!J:J,MATCH(C271,'SKU Level Accuracy - Last Month'!C:C,0)),0)</f>
        <v>0</v>
      </c>
      <c r="G271" s="68">
        <f>INDEX('Sales+FC'!A:A,MATCH($C271,'Sales+FC'!$H:$H,0))</f>
        <v>3313</v>
      </c>
      <c r="H271" s="68">
        <f>INDEX('Sales+FC'!B:B,MATCH($C271,'Sales+FC'!$H:$H,0))</f>
        <v>400</v>
      </c>
      <c r="I271" s="68">
        <f>INDEX('Sales+FC'!C:C,MATCH($C271,'Sales+FC'!$H:$H,0))</f>
        <v>207.33333333333334</v>
      </c>
      <c r="J271" s="32">
        <f>SUMIFS('Sales+FC'!AV:AV,'Sales+FC'!$H:$H,$C271)</f>
        <v>400</v>
      </c>
      <c r="K271" s="32">
        <f>SUMIFS('Sales+FC'!AW:AW,'Sales+FC'!$H:$H,$C271)</f>
        <v>400</v>
      </c>
      <c r="L271" s="32">
        <f>SUMIFS('Sales+FC'!AX:AX,'Sales+FC'!$H:$H,$C271)</f>
        <v>418</v>
      </c>
      <c r="M271" s="34">
        <f>IFERROR(SUMIFS('Sales+FC'!$D:$D,'Sales+FC'!$H:$H,$C271)/AVERAGE(J271:L271),0)</f>
        <v>6.2561576354679804</v>
      </c>
    </row>
    <row r="272" spans="1:13" x14ac:dyDescent="0.45">
      <c r="A272" s="15" t="str">
        <f>Master!C232</f>
        <v>C</v>
      </c>
      <c r="B272" s="15" t="str">
        <f>INDEX('Sales+FC'!$F:$F,MATCH(C272,'Sales+FC'!H:H,0))</f>
        <v>ABC-11</v>
      </c>
      <c r="C272" s="67" t="str">
        <f>Master!B232</f>
        <v>SKU-349</v>
      </c>
      <c r="D272" s="67" t="str">
        <f>IF(INDEX('Sales+FC'!I:I,MATCH(C272,'Sales+FC'!H:H,0))=0,"",INDEX('Sales+FC'!I:I,MATCH(C272,'Sales+FC'!H:H,0)))</f>
        <v>Description_349</v>
      </c>
      <c r="E272" s="29">
        <f>IFERROR(INDEX('SKU Level Accuracy - Last Month'!I:I,MATCH(C272,'SKU Level Accuracy - Last Month'!C:C,0)),0)</f>
        <v>0.85620915032679723</v>
      </c>
      <c r="F272" s="29">
        <f>IFERROR(INDEX('SKU Level Accuracy - Last Month'!J:J,MATCH(C272,'SKU Level Accuracy - Last Month'!C:C,0)),0)</f>
        <v>0</v>
      </c>
      <c r="G272" s="68">
        <f>INDEX('Sales+FC'!A:A,MATCH($C272,'Sales+FC'!$H:$H,0))</f>
        <v>3198</v>
      </c>
      <c r="H272" s="68">
        <f>INDEX('Sales+FC'!B:B,MATCH($C272,'Sales+FC'!$H:$H,0))</f>
        <v>750</v>
      </c>
      <c r="I272" s="68">
        <f>INDEX('Sales+FC'!C:C,MATCH($C272,'Sales+FC'!$H:$H,0))</f>
        <v>573.33333333333337</v>
      </c>
      <c r="J272" s="32">
        <f>SUMIFS('Sales+FC'!AV:AV,'Sales+FC'!$H:$H,$C272)</f>
        <v>750</v>
      </c>
      <c r="K272" s="32">
        <f>SUMIFS('Sales+FC'!AW:AW,'Sales+FC'!$H:$H,$C272)</f>
        <v>750</v>
      </c>
      <c r="L272" s="32">
        <f>SUMIFS('Sales+FC'!AX:AX,'Sales+FC'!$H:$H,$C272)</f>
        <v>478</v>
      </c>
      <c r="M272" s="34">
        <f>IFERROR(SUMIFS('Sales+FC'!$D:$D,'Sales+FC'!$H:$H,$C272)/AVERAGE(J272:L272),0)</f>
        <v>3.6400404448938321E-2</v>
      </c>
    </row>
    <row r="273" spans="1:13" x14ac:dyDescent="0.45">
      <c r="A273" s="15" t="str">
        <f>Master!C233</f>
        <v>C</v>
      </c>
      <c r="B273" s="15" t="str">
        <f>INDEX('Sales+FC'!$F:$F,MATCH(C273,'Sales+FC'!H:H,0))</f>
        <v>ABC-2</v>
      </c>
      <c r="C273" s="67" t="str">
        <f>Master!B233</f>
        <v>SKU-53</v>
      </c>
      <c r="D273" s="67" t="str">
        <f>IF(INDEX('Sales+FC'!I:I,MATCH(C273,'Sales+FC'!H:H,0))=0,"",INDEX('Sales+FC'!I:I,MATCH(C273,'Sales+FC'!H:H,0)))</f>
        <v>Description_053</v>
      </c>
      <c r="E273" s="29">
        <f>IFERROR(INDEX('SKU Level Accuracy - Last Month'!I:I,MATCH(C273,'SKU Level Accuracy - Last Month'!C:C,0)),0)</f>
        <v>0.76998769987699867</v>
      </c>
      <c r="F273" s="29">
        <f>IFERROR(INDEX('SKU Level Accuracy - Last Month'!J:J,MATCH(C273,'SKU Level Accuracy - Last Month'!C:C,0)),0)</f>
        <v>0.58425584255842555</v>
      </c>
      <c r="G273" s="68">
        <f>INDEX('Sales+FC'!A:A,MATCH($C273,'Sales+FC'!$H:$H,0))</f>
        <v>3181</v>
      </c>
      <c r="H273" s="68">
        <f>INDEX('Sales+FC'!B:B,MATCH($C273,'Sales+FC'!$H:$H,0))</f>
        <v>550</v>
      </c>
      <c r="I273" s="68">
        <f>INDEX('Sales+FC'!C:C,MATCH($C273,'Sales+FC'!$H:$H,0))</f>
        <v>597.33333333333337</v>
      </c>
      <c r="J273" s="32">
        <f>SUMIFS('Sales+FC'!AV:AV,'Sales+FC'!$H:$H,$C273)</f>
        <v>550</v>
      </c>
      <c r="K273" s="32">
        <f>SUMIFS('Sales+FC'!AW:AW,'Sales+FC'!$H:$H,$C273)</f>
        <v>850</v>
      </c>
      <c r="L273" s="32">
        <f>SUMIFS('Sales+FC'!AX:AX,'Sales+FC'!$H:$H,$C273)</f>
        <v>400</v>
      </c>
      <c r="M273" s="34">
        <f>IFERROR(SUMIFS('Sales+FC'!$D:$D,'Sales+FC'!$H:$H,$C273)/AVERAGE(J273:L273),0)</f>
        <v>6.5049999999999999</v>
      </c>
    </row>
    <row r="274" spans="1:13" x14ac:dyDescent="0.45">
      <c r="A274" s="15" t="str">
        <f>Master!C234</f>
        <v>C</v>
      </c>
      <c r="B274" s="15" t="str">
        <f>INDEX('Sales+FC'!$F:$F,MATCH(C274,'Sales+FC'!H:H,0))</f>
        <v>ABC-12</v>
      </c>
      <c r="C274" s="67" t="str">
        <f>Master!B234</f>
        <v>SKU-365</v>
      </c>
      <c r="D274" s="67" t="str">
        <f>IF(INDEX('Sales+FC'!I:I,MATCH(C274,'Sales+FC'!H:H,0))=0,"",INDEX('Sales+FC'!I:I,MATCH(C274,'Sales+FC'!H:H,0)))</f>
        <v>Description_365</v>
      </c>
      <c r="E274" s="29">
        <f>IFERROR(INDEX('SKU Level Accuracy - Last Month'!I:I,MATCH(C274,'SKU Level Accuracy - Last Month'!C:C,0)),0)</f>
        <v>2.5666337611056078E-2</v>
      </c>
      <c r="F274" s="29">
        <f>IFERROR(INDEX('SKU Level Accuracy - Last Month'!J:J,MATCH(C274,'SKU Level Accuracy - Last Month'!C:C,0)),0)</f>
        <v>0</v>
      </c>
      <c r="G274" s="68">
        <f>INDEX('Sales+FC'!A:A,MATCH($C274,'Sales+FC'!$H:$H,0))</f>
        <v>3124</v>
      </c>
      <c r="H274" s="68">
        <f>INDEX('Sales+FC'!B:B,MATCH($C274,'Sales+FC'!$H:$H,0))</f>
        <v>2060</v>
      </c>
      <c r="I274" s="68">
        <f>INDEX('Sales+FC'!C:C,MATCH($C274,'Sales+FC'!$H:$H,0))</f>
        <v>480.33333333333331</v>
      </c>
      <c r="J274" s="32">
        <f>SUMIFS('Sales+FC'!AV:AV,'Sales+FC'!$H:$H,$C274)</f>
        <v>2060</v>
      </c>
      <c r="K274" s="32">
        <f>SUMIFS('Sales+FC'!AW:AW,'Sales+FC'!$H:$H,$C274)</f>
        <v>1300</v>
      </c>
      <c r="L274" s="32">
        <f>SUMIFS('Sales+FC'!AX:AX,'Sales+FC'!$H:$H,$C274)</f>
        <v>1948</v>
      </c>
      <c r="M274" s="34">
        <f>IFERROR(SUMIFS('Sales+FC'!$D:$D,'Sales+FC'!$H:$H,$C274)/AVERAGE(J274:L274),0)</f>
        <v>7.0828937452901286</v>
      </c>
    </row>
    <row r="275" spans="1:13" x14ac:dyDescent="0.45">
      <c r="A275" s="15" t="str">
        <f>Master!C235</f>
        <v>C</v>
      </c>
      <c r="B275" s="15" t="str">
        <f>INDEX('Sales+FC'!$F:$F,MATCH(C275,'Sales+FC'!H:H,0))</f>
        <v>ABC-11</v>
      </c>
      <c r="C275" s="67" t="str">
        <f>Master!B235</f>
        <v>SKU-338</v>
      </c>
      <c r="D275" s="67" t="str">
        <f>IF(INDEX('Sales+FC'!I:I,MATCH(C275,'Sales+FC'!H:H,0))=0,"",INDEX('Sales+FC'!I:I,MATCH(C275,'Sales+FC'!H:H,0)))</f>
        <v>Description_338</v>
      </c>
      <c r="E275" s="29">
        <f>IFERROR(INDEX('SKU Level Accuracy - Last Month'!I:I,MATCH(C275,'SKU Level Accuracy - Last Month'!C:C,0)),0)</f>
        <v>0.37027027027027026</v>
      </c>
      <c r="F275" s="29">
        <f>IFERROR(INDEX('SKU Level Accuracy - Last Month'!J:J,MATCH(C275,'SKU Level Accuracy - Last Month'!C:C,0)),0)</f>
        <v>0.43243243243243235</v>
      </c>
      <c r="G275" s="68">
        <f>INDEX('Sales+FC'!A:A,MATCH($C275,'Sales+FC'!$H:$H,0))</f>
        <v>3115</v>
      </c>
      <c r="H275" s="68">
        <f>INDEX('Sales+FC'!B:B,MATCH($C275,'Sales+FC'!$H:$H,0))</f>
        <v>580</v>
      </c>
      <c r="I275" s="68">
        <f>INDEX('Sales+FC'!C:C,MATCH($C275,'Sales+FC'!$H:$H,0))</f>
        <v>515.66666666666663</v>
      </c>
      <c r="J275" s="32">
        <f>SUMIFS('Sales+FC'!AV:AV,'Sales+FC'!$H:$H,$C275)</f>
        <v>580</v>
      </c>
      <c r="K275" s="32">
        <f>SUMIFS('Sales+FC'!AW:AW,'Sales+FC'!$H:$H,$C275)</f>
        <v>580</v>
      </c>
      <c r="L275" s="32">
        <f>SUMIFS('Sales+FC'!AX:AX,'Sales+FC'!$H:$H,$C275)</f>
        <v>343</v>
      </c>
      <c r="M275" s="34">
        <f>IFERROR(SUMIFS('Sales+FC'!$D:$D,'Sales+FC'!$H:$H,$C275)/AVERAGE(J275:L275),0)</f>
        <v>3.7984031936127742</v>
      </c>
    </row>
    <row r="276" spans="1:13" x14ac:dyDescent="0.45">
      <c r="A276" s="15" t="str">
        <f>Master!C236</f>
        <v>C</v>
      </c>
      <c r="B276" s="15" t="str">
        <f>INDEX('Sales+FC'!$F:$F,MATCH(C276,'Sales+FC'!H:H,0))</f>
        <v>ABC-11</v>
      </c>
      <c r="C276" s="67" t="str">
        <f>Master!B236</f>
        <v>SKU-329</v>
      </c>
      <c r="D276" s="67" t="str">
        <f>IF(INDEX('Sales+FC'!I:I,MATCH(C276,'Sales+FC'!H:H,0))=0,"",INDEX('Sales+FC'!I:I,MATCH(C276,'Sales+FC'!H:H,0)))</f>
        <v>Description_329</v>
      </c>
      <c r="E276" s="29">
        <f>IFERROR(INDEX('SKU Level Accuracy - Last Month'!I:I,MATCH(C276,'SKU Level Accuracy - Last Month'!C:C,0)),0)</f>
        <v>1</v>
      </c>
      <c r="F276" s="29">
        <f>IFERROR(INDEX('SKU Level Accuracy - Last Month'!J:J,MATCH(C276,'SKU Level Accuracy - Last Month'!C:C,0)),0)</f>
        <v>1</v>
      </c>
      <c r="G276" s="68">
        <f>INDEX('Sales+FC'!A:A,MATCH($C276,'Sales+FC'!$H:$H,0))</f>
        <v>3057</v>
      </c>
      <c r="H276" s="68">
        <f>INDEX('Sales+FC'!B:B,MATCH($C276,'Sales+FC'!$H:$H,0))</f>
        <v>1200</v>
      </c>
      <c r="I276" s="68">
        <f>INDEX('Sales+FC'!C:C,MATCH($C276,'Sales+FC'!$H:$H,0))</f>
        <v>487.66666666666669</v>
      </c>
      <c r="J276" s="32">
        <f>SUMIFS('Sales+FC'!AV:AV,'Sales+FC'!$H:$H,$C276)</f>
        <v>1200</v>
      </c>
      <c r="K276" s="32">
        <f>SUMIFS('Sales+FC'!AW:AW,'Sales+FC'!$H:$H,$C276)</f>
        <v>1200</v>
      </c>
      <c r="L276" s="32">
        <f>SUMIFS('Sales+FC'!AX:AX,'Sales+FC'!$H:$H,$C276)</f>
        <v>339</v>
      </c>
      <c r="M276" s="34">
        <f>IFERROR(SUMIFS('Sales+FC'!$D:$D,'Sales+FC'!$H:$H,$C276)/AVERAGE(J276:L276),0)</f>
        <v>0</v>
      </c>
    </row>
    <row r="277" spans="1:13" x14ac:dyDescent="0.45">
      <c r="A277" s="15" t="str">
        <f>Master!C237</f>
        <v>C</v>
      </c>
      <c r="B277" s="15" t="str">
        <f>INDEX('Sales+FC'!$F:$F,MATCH(C277,'Sales+FC'!H:H,0))</f>
        <v>ABC-1</v>
      </c>
      <c r="C277" s="67" t="str">
        <f>Master!B237</f>
        <v>SKU-11</v>
      </c>
      <c r="D277" s="67" t="str">
        <f>IF(INDEX('Sales+FC'!I:I,MATCH(C277,'Sales+FC'!H:H,0))=0,"",INDEX('Sales+FC'!I:I,MATCH(C277,'Sales+FC'!H:H,0)))</f>
        <v>Description_011</v>
      </c>
      <c r="E277" s="29">
        <f>IFERROR(INDEX('SKU Level Accuracy - Last Month'!I:I,MATCH(C277,'SKU Level Accuracy - Last Month'!C:C,0)),0)</f>
        <v>0.4595588235294118</v>
      </c>
      <c r="F277" s="29">
        <f>IFERROR(INDEX('SKU Level Accuracy - Last Month'!J:J,MATCH(C277,'SKU Level Accuracy - Last Month'!C:C,0)),0)</f>
        <v>0.66176470588235303</v>
      </c>
      <c r="G277" s="68">
        <f>INDEX('Sales+FC'!A:A,MATCH($C277,'Sales+FC'!$H:$H,0))</f>
        <v>3054</v>
      </c>
      <c r="H277" s="68">
        <f>INDEX('Sales+FC'!B:B,MATCH($C277,'Sales+FC'!$H:$H,0))</f>
        <v>230</v>
      </c>
      <c r="I277" s="68">
        <f>INDEX('Sales+FC'!C:C,MATCH($C277,'Sales+FC'!$H:$H,0))</f>
        <v>304.66666666666669</v>
      </c>
      <c r="J277" s="32">
        <f>SUMIFS('Sales+FC'!AV:AV,'Sales+FC'!$H:$H,$C277)</f>
        <v>230</v>
      </c>
      <c r="K277" s="32">
        <f>SUMIFS('Sales+FC'!AW:AW,'Sales+FC'!$H:$H,$C277)</f>
        <v>230</v>
      </c>
      <c r="L277" s="32">
        <f>SUMIFS('Sales+FC'!AX:AX,'Sales+FC'!$H:$H,$C277)</f>
        <v>268</v>
      </c>
      <c r="M277" s="34">
        <f>IFERROR(SUMIFS('Sales+FC'!$D:$D,'Sales+FC'!$H:$H,$C277)/AVERAGE(J277:L277),0)</f>
        <v>9.1195054945054945</v>
      </c>
    </row>
    <row r="278" spans="1:13" x14ac:dyDescent="0.45">
      <c r="A278" s="15" t="str">
        <f>Master!C238</f>
        <v>C</v>
      </c>
      <c r="B278" s="15" t="str">
        <f>INDEX('Sales+FC'!$F:$F,MATCH(C278,'Sales+FC'!H:H,0))</f>
        <v>ABC-2</v>
      </c>
      <c r="C278" s="67" t="str">
        <f>Master!B238</f>
        <v>SKU-76</v>
      </c>
      <c r="D278" s="67" t="str">
        <f>IF(INDEX('Sales+FC'!I:I,MATCH(C278,'Sales+FC'!H:H,0))=0,"",INDEX('Sales+FC'!I:I,MATCH(C278,'Sales+FC'!H:H,0)))</f>
        <v>Description_076</v>
      </c>
      <c r="E278" s="29">
        <f>IFERROR(INDEX('SKU Level Accuracy - Last Month'!I:I,MATCH(C278,'SKU Level Accuracy - Last Month'!C:C,0)),0)</f>
        <v>0</v>
      </c>
      <c r="F278" s="29">
        <f>IFERROR(INDEX('SKU Level Accuracy - Last Month'!J:J,MATCH(C278,'SKU Level Accuracy - Last Month'!C:C,0)),0)</f>
        <v>0</v>
      </c>
      <c r="G278" s="68">
        <f>INDEX('Sales+FC'!A:A,MATCH($C278,'Sales+FC'!$H:$H,0))</f>
        <v>3029</v>
      </c>
      <c r="H278" s="68">
        <f>INDEX('Sales+FC'!B:B,MATCH($C278,'Sales+FC'!$H:$H,0))</f>
        <v>400</v>
      </c>
      <c r="I278" s="68">
        <f>INDEX('Sales+FC'!C:C,MATCH($C278,'Sales+FC'!$H:$H,0))</f>
        <v>270</v>
      </c>
      <c r="J278" s="32">
        <f>SUMIFS('Sales+FC'!AV:AV,'Sales+FC'!$H:$H,$C278)</f>
        <v>400</v>
      </c>
      <c r="K278" s="32">
        <f>SUMIFS('Sales+FC'!AW:AW,'Sales+FC'!$H:$H,$C278)</f>
        <v>400</v>
      </c>
      <c r="L278" s="32">
        <f>SUMIFS('Sales+FC'!AX:AX,'Sales+FC'!$H:$H,$C278)</f>
        <v>136</v>
      </c>
      <c r="M278" s="34">
        <f>IFERROR(SUMIFS('Sales+FC'!$D:$D,'Sales+FC'!$H:$H,$C278)/AVERAGE(J278:L278),0)</f>
        <v>2.4391025641025643</v>
      </c>
    </row>
    <row r="279" spans="1:13" x14ac:dyDescent="0.45">
      <c r="A279" s="15" t="str">
        <f>Master!C239</f>
        <v>C</v>
      </c>
      <c r="B279" s="15" t="str">
        <f>INDEX('Sales+FC'!$F:$F,MATCH(C279,'Sales+FC'!H:H,0))</f>
        <v>ABC-10</v>
      </c>
      <c r="C279" s="67" t="str">
        <f>Master!B239</f>
        <v>SKU-436</v>
      </c>
      <c r="D279" s="67" t="str">
        <f>IF(INDEX('Sales+FC'!I:I,MATCH(C279,'Sales+FC'!H:H,0))=0,"",INDEX('Sales+FC'!I:I,MATCH(C279,'Sales+FC'!H:H,0)))</f>
        <v>Description_436</v>
      </c>
      <c r="E279" s="29">
        <f>IFERROR(INDEX('SKU Level Accuracy - Last Month'!I:I,MATCH(C279,'SKU Level Accuracy - Last Month'!C:C,0)),0)</f>
        <v>0.98928571428571432</v>
      </c>
      <c r="F279" s="29">
        <f>IFERROR(INDEX('SKU Level Accuracy - Last Month'!J:J,MATCH(C279,'SKU Level Accuracy - Last Month'!C:C,0)),0)</f>
        <v>0.8928571428571429</v>
      </c>
      <c r="G279" s="68">
        <f>INDEX('Sales+FC'!A:A,MATCH($C279,'Sales+FC'!$H:$H,0))</f>
        <v>2783</v>
      </c>
      <c r="H279" s="68">
        <f>INDEX('Sales+FC'!B:B,MATCH($C279,'Sales+FC'!$H:$H,0))</f>
        <v>250</v>
      </c>
      <c r="I279" s="68">
        <f>INDEX('Sales+FC'!C:C,MATCH($C279,'Sales+FC'!$H:$H,0))</f>
        <v>226</v>
      </c>
      <c r="J279" s="32">
        <f>SUMIFS('Sales+FC'!AV:AV,'Sales+FC'!$H:$H,$C279)</f>
        <v>250</v>
      </c>
      <c r="K279" s="32">
        <f>SUMIFS('Sales+FC'!AW:AW,'Sales+FC'!$H:$H,$C279)</f>
        <v>250</v>
      </c>
      <c r="L279" s="32">
        <f>SUMIFS('Sales+FC'!AX:AX,'Sales+FC'!$H:$H,$C279)</f>
        <v>216</v>
      </c>
      <c r="M279" s="34">
        <f>IFERROR(SUMIFS('Sales+FC'!$D:$D,'Sales+FC'!$H:$H,$C279)/AVERAGE(J279:L279),0)</f>
        <v>1.1270949720670391</v>
      </c>
    </row>
    <row r="280" spans="1:13" x14ac:dyDescent="0.45">
      <c r="A280" s="15" t="str">
        <f>Master!C240</f>
        <v>C</v>
      </c>
      <c r="B280" s="15" t="str">
        <f>INDEX('Sales+FC'!$F:$F,MATCH(C280,'Sales+FC'!H:H,0))</f>
        <v>ABC-11</v>
      </c>
      <c r="C280" s="67" t="str">
        <f>Master!B240</f>
        <v>SKU-293</v>
      </c>
      <c r="D280" s="67" t="str">
        <f>IF(INDEX('Sales+FC'!I:I,MATCH(C280,'Sales+FC'!H:H,0))=0,"",INDEX('Sales+FC'!I:I,MATCH(C280,'Sales+FC'!H:H,0)))</f>
        <v>Description_293</v>
      </c>
      <c r="E280" s="29">
        <f>IFERROR(INDEX('SKU Level Accuracy - Last Month'!I:I,MATCH(C280,'SKU Level Accuracy - Last Month'!C:C,0)),0)</f>
        <v>0</v>
      </c>
      <c r="F280" s="29">
        <f>IFERROR(INDEX('SKU Level Accuracy - Last Month'!J:J,MATCH(C280,'SKU Level Accuracy - Last Month'!C:C,0)),0)</f>
        <v>0</v>
      </c>
      <c r="G280" s="68">
        <f>INDEX('Sales+FC'!A:A,MATCH($C280,'Sales+FC'!$H:$H,0))</f>
        <v>2529</v>
      </c>
      <c r="H280" s="68">
        <f>INDEX('Sales+FC'!B:B,MATCH($C280,'Sales+FC'!$H:$H,0))</f>
        <v>50</v>
      </c>
      <c r="I280" s="68">
        <f>INDEX('Sales+FC'!C:C,MATCH($C280,'Sales+FC'!$H:$H,0))</f>
        <v>222.33333333333334</v>
      </c>
      <c r="J280" s="32">
        <f>SUMIFS('Sales+FC'!AV:AV,'Sales+FC'!$H:$H,$C280)</f>
        <v>50</v>
      </c>
      <c r="K280" s="32">
        <f>SUMIFS('Sales+FC'!AW:AW,'Sales+FC'!$H:$H,$C280)</f>
        <v>50</v>
      </c>
      <c r="L280" s="32">
        <f>SUMIFS('Sales+FC'!AX:AX,'Sales+FC'!$H:$H,$C280)</f>
        <v>42</v>
      </c>
      <c r="M280" s="34">
        <f>IFERROR(SUMIFS('Sales+FC'!$D:$D,'Sales+FC'!$H:$H,$C280)/AVERAGE(J280:L280),0)</f>
        <v>20.809859154929576</v>
      </c>
    </row>
    <row r="281" spans="1:13" x14ac:dyDescent="0.45">
      <c r="A281" s="15" t="str">
        <f>Master!C241</f>
        <v>C</v>
      </c>
      <c r="B281" s="15" t="str">
        <f>INDEX('Sales+FC'!$F:$F,MATCH(C281,'Sales+FC'!H:H,0))</f>
        <v>ABC-2</v>
      </c>
      <c r="C281" s="67" t="str">
        <f>Master!B241</f>
        <v>SKU-50</v>
      </c>
      <c r="D281" s="67" t="str">
        <f>IF(INDEX('Sales+FC'!I:I,MATCH(C281,'Sales+FC'!H:H,0))=0,"",INDEX('Sales+FC'!I:I,MATCH(C281,'Sales+FC'!H:H,0)))</f>
        <v>Description_050</v>
      </c>
      <c r="E281" s="29">
        <f>IFERROR(INDEX('SKU Level Accuracy - Last Month'!I:I,MATCH(C281,'SKU Level Accuracy - Last Month'!C:C,0)),0)</f>
        <v>0.4767441860465117</v>
      </c>
      <c r="F281" s="29">
        <f>IFERROR(INDEX('SKU Level Accuracy - Last Month'!J:J,MATCH(C281,'SKU Level Accuracy - Last Month'!C:C,0)),0)</f>
        <v>8.1395348837209336E-2</v>
      </c>
      <c r="G281" s="68">
        <f>INDEX('Sales+FC'!A:A,MATCH($C281,'Sales+FC'!$H:$H,0))</f>
        <v>2514</v>
      </c>
      <c r="H281" s="68">
        <f>INDEX('Sales+FC'!B:B,MATCH($C281,'Sales+FC'!$H:$H,0))</f>
        <v>330</v>
      </c>
      <c r="I281" s="68">
        <f>INDEX('Sales+FC'!C:C,MATCH($C281,'Sales+FC'!$H:$H,0))</f>
        <v>231.66666666666666</v>
      </c>
      <c r="J281" s="32">
        <f>SUMIFS('Sales+FC'!AV:AV,'Sales+FC'!$H:$H,$C281)</f>
        <v>330</v>
      </c>
      <c r="K281" s="32">
        <f>SUMIFS('Sales+FC'!AW:AW,'Sales+FC'!$H:$H,$C281)</f>
        <v>330</v>
      </c>
      <c r="L281" s="32">
        <f>SUMIFS('Sales+FC'!AX:AX,'Sales+FC'!$H:$H,$C281)</f>
        <v>135</v>
      </c>
      <c r="M281" s="34">
        <f>IFERROR(SUMIFS('Sales+FC'!$D:$D,'Sales+FC'!$H:$H,$C281)/AVERAGE(J281:L281),0)</f>
        <v>7.0566037735849054</v>
      </c>
    </row>
    <row r="282" spans="1:13" x14ac:dyDescent="0.45">
      <c r="A282" s="15" t="str">
        <f>Master!C242</f>
        <v>C</v>
      </c>
      <c r="B282" s="15" t="str">
        <f>INDEX('Sales+FC'!$F:$F,MATCH(C282,'Sales+FC'!H:H,0))</f>
        <v>ABC-10</v>
      </c>
      <c r="C282" s="67" t="str">
        <f>Master!B242</f>
        <v>SKU-274</v>
      </c>
      <c r="D282" s="67" t="str">
        <f>IF(INDEX('Sales+FC'!I:I,MATCH(C282,'Sales+FC'!H:H,0))=0,"",INDEX('Sales+FC'!I:I,MATCH(C282,'Sales+FC'!H:H,0)))</f>
        <v>Description_274</v>
      </c>
      <c r="E282" s="29">
        <f>IFERROR(INDEX('SKU Level Accuracy - Last Month'!I:I,MATCH(C282,'SKU Level Accuracy - Last Month'!C:C,0)),0)</f>
        <v>0</v>
      </c>
      <c r="F282" s="29">
        <f>IFERROR(INDEX('SKU Level Accuracy - Last Month'!J:J,MATCH(C282,'SKU Level Accuracy - Last Month'!C:C,0)),0)</f>
        <v>0.5815602836879431</v>
      </c>
      <c r="G282" s="68">
        <f>INDEX('Sales+FC'!A:A,MATCH($C282,'Sales+FC'!$H:$H,0))</f>
        <v>2496</v>
      </c>
      <c r="H282" s="68">
        <f>INDEX('Sales+FC'!B:B,MATCH($C282,'Sales+FC'!$H:$H,0))</f>
        <v>200</v>
      </c>
      <c r="I282" s="68">
        <f>INDEX('Sales+FC'!C:C,MATCH($C282,'Sales+FC'!$H:$H,0))</f>
        <v>139</v>
      </c>
      <c r="J282" s="32">
        <f>SUMIFS('Sales+FC'!AV:AV,'Sales+FC'!$H:$H,$C282)</f>
        <v>200</v>
      </c>
      <c r="K282" s="32">
        <f>SUMIFS('Sales+FC'!AW:AW,'Sales+FC'!$H:$H,$C282)</f>
        <v>200</v>
      </c>
      <c r="L282" s="32">
        <f>SUMIFS('Sales+FC'!AX:AX,'Sales+FC'!$H:$H,$C282)</f>
        <v>440</v>
      </c>
      <c r="M282" s="34">
        <f>IFERROR(SUMIFS('Sales+FC'!$D:$D,'Sales+FC'!$H:$H,$C282)/AVERAGE(J282:L282),0)</f>
        <v>10.785714285714286</v>
      </c>
    </row>
    <row r="283" spans="1:13" x14ac:dyDescent="0.45">
      <c r="A283" s="15" t="str">
        <f>Master!C243</f>
        <v>C</v>
      </c>
      <c r="B283" s="15" t="str">
        <f>INDEX('Sales+FC'!$F:$F,MATCH(C283,'Sales+FC'!H:H,0))</f>
        <v>ABC-11</v>
      </c>
      <c r="C283" s="67" t="str">
        <f>Master!B243</f>
        <v>SKU-283</v>
      </c>
      <c r="D283" s="67" t="str">
        <f>IF(INDEX('Sales+FC'!I:I,MATCH(C283,'Sales+FC'!H:H,0))=0,"",INDEX('Sales+FC'!I:I,MATCH(C283,'Sales+FC'!H:H,0)))</f>
        <v>Description_283</v>
      </c>
      <c r="E283" s="29">
        <f>IFERROR(INDEX('SKU Level Accuracy - Last Month'!I:I,MATCH(C283,'SKU Level Accuracy - Last Month'!C:C,0)),0)</f>
        <v>0</v>
      </c>
      <c r="F283" s="29">
        <f>IFERROR(INDEX('SKU Level Accuracy - Last Month'!J:J,MATCH(C283,'SKU Level Accuracy - Last Month'!C:C,0)),0)</f>
        <v>0.14814814814814803</v>
      </c>
      <c r="G283" s="68">
        <f>INDEX('Sales+FC'!A:A,MATCH($C283,'Sales+FC'!$H:$H,0))</f>
        <v>2454</v>
      </c>
      <c r="H283" s="68">
        <f>INDEX('Sales+FC'!B:B,MATCH($C283,'Sales+FC'!$H:$H,0))</f>
        <v>200</v>
      </c>
      <c r="I283" s="68">
        <f>INDEX('Sales+FC'!C:C,MATCH($C283,'Sales+FC'!$H:$H,0))</f>
        <v>150</v>
      </c>
      <c r="J283" s="32">
        <f>SUMIFS('Sales+FC'!AV:AV,'Sales+FC'!$H:$H,$C283)</f>
        <v>200</v>
      </c>
      <c r="K283" s="32">
        <f>SUMIFS('Sales+FC'!AW:AW,'Sales+FC'!$H:$H,$C283)</f>
        <v>200</v>
      </c>
      <c r="L283" s="32">
        <f>SUMIFS('Sales+FC'!AX:AX,'Sales+FC'!$H:$H,$C283)</f>
        <v>192</v>
      </c>
      <c r="M283" s="34">
        <f>IFERROR(SUMIFS('Sales+FC'!$D:$D,'Sales+FC'!$H:$H,$C283)/AVERAGE(J283:L283),0)</f>
        <v>16.043918918918919</v>
      </c>
    </row>
    <row r="284" spans="1:13" x14ac:dyDescent="0.45">
      <c r="A284" s="15" t="str">
        <f>Master!C244</f>
        <v>C</v>
      </c>
      <c r="B284" s="15" t="str">
        <f>INDEX('Sales+FC'!$F:$F,MATCH(C284,'Sales+FC'!H:H,0))</f>
        <v>ABC-2</v>
      </c>
      <c r="C284" s="67" t="str">
        <f>Master!B244</f>
        <v>SKU-71</v>
      </c>
      <c r="D284" s="67" t="str">
        <f>IF(INDEX('Sales+FC'!I:I,MATCH(C284,'Sales+FC'!H:H,0))=0,"",INDEX('Sales+FC'!I:I,MATCH(C284,'Sales+FC'!H:H,0)))</f>
        <v>Description_071</v>
      </c>
      <c r="E284" s="29">
        <f>IFERROR(INDEX('SKU Level Accuracy - Last Month'!I:I,MATCH(C284,'SKU Level Accuracy - Last Month'!C:C,0)),0)</f>
        <v>0</v>
      </c>
      <c r="F284" s="29">
        <f>IFERROR(INDEX('SKU Level Accuracy - Last Month'!J:J,MATCH(C284,'SKU Level Accuracy - Last Month'!C:C,0)),0)</f>
        <v>0</v>
      </c>
      <c r="G284" s="68">
        <f>INDEX('Sales+FC'!A:A,MATCH($C284,'Sales+FC'!$H:$H,0))</f>
        <v>2434</v>
      </c>
      <c r="H284" s="68">
        <f>INDEX('Sales+FC'!B:B,MATCH($C284,'Sales+FC'!$H:$H,0))</f>
        <v>100</v>
      </c>
      <c r="I284" s="68">
        <f>INDEX('Sales+FC'!C:C,MATCH($C284,'Sales+FC'!$H:$H,0))</f>
        <v>71.666666666666671</v>
      </c>
      <c r="J284" s="32">
        <f>SUMIFS('Sales+FC'!AV:AV,'Sales+FC'!$H:$H,$C284)</f>
        <v>100</v>
      </c>
      <c r="K284" s="32">
        <f>SUMIFS('Sales+FC'!AW:AW,'Sales+FC'!$H:$H,$C284)</f>
        <v>100</v>
      </c>
      <c r="L284" s="32">
        <f>SUMIFS('Sales+FC'!AX:AX,'Sales+FC'!$H:$H,$C284)</f>
        <v>65</v>
      </c>
      <c r="M284" s="34">
        <f>IFERROR(SUMIFS('Sales+FC'!$D:$D,'Sales+FC'!$H:$H,$C284)/AVERAGE(J284:L284),0)</f>
        <v>68.479245283018869</v>
      </c>
    </row>
    <row r="285" spans="1:13" x14ac:dyDescent="0.45">
      <c r="A285" s="15" t="str">
        <f>Master!C245</f>
        <v>C</v>
      </c>
      <c r="B285" s="15" t="str">
        <f>INDEX('Sales+FC'!$F:$F,MATCH(C285,'Sales+FC'!H:H,0))</f>
        <v>ABC-1</v>
      </c>
      <c r="C285" s="67" t="str">
        <f>Master!B245</f>
        <v>SKU-2</v>
      </c>
      <c r="D285" s="67" t="str">
        <f>IF(INDEX('Sales+FC'!I:I,MATCH(C285,'Sales+FC'!H:H,0))=0,"",INDEX('Sales+FC'!I:I,MATCH(C285,'Sales+FC'!H:H,0)))</f>
        <v>Description_002</v>
      </c>
      <c r="E285" s="29">
        <f>IFERROR(INDEX('SKU Level Accuracy - Last Month'!I:I,MATCH(C285,'SKU Level Accuracy - Last Month'!C:C,0)),0)</f>
        <v>1</v>
      </c>
      <c r="F285" s="29">
        <f>IFERROR(INDEX('SKU Level Accuracy - Last Month'!J:J,MATCH(C285,'SKU Level Accuracy - Last Month'!C:C,0)),0)</f>
        <v>1</v>
      </c>
      <c r="G285" s="68">
        <f>INDEX('Sales+FC'!A:A,MATCH($C285,'Sales+FC'!$H:$H,0))</f>
        <v>2424</v>
      </c>
      <c r="H285" s="68">
        <f>INDEX('Sales+FC'!B:B,MATCH($C285,'Sales+FC'!$H:$H,0))</f>
        <v>150</v>
      </c>
      <c r="I285" s="68">
        <f>INDEX('Sales+FC'!C:C,MATCH($C285,'Sales+FC'!$H:$H,0))</f>
        <v>122</v>
      </c>
      <c r="J285" s="32">
        <f>SUMIFS('Sales+FC'!AV:AV,'Sales+FC'!$H:$H,$C285)</f>
        <v>150</v>
      </c>
      <c r="K285" s="32">
        <f>SUMIFS('Sales+FC'!AW:AW,'Sales+FC'!$H:$H,$C285)</f>
        <v>150</v>
      </c>
      <c r="L285" s="32">
        <f>SUMIFS('Sales+FC'!AX:AX,'Sales+FC'!$H:$H,$C285)</f>
        <v>63</v>
      </c>
      <c r="M285" s="34">
        <f>IFERROR(SUMIFS('Sales+FC'!$D:$D,'Sales+FC'!$H:$H,$C285)/AVERAGE(J285:L285),0)</f>
        <v>0</v>
      </c>
    </row>
    <row r="286" spans="1:13" x14ac:dyDescent="0.45">
      <c r="A286" s="15" t="str">
        <f>Master!C246</f>
        <v>C</v>
      </c>
      <c r="B286" s="15" t="str">
        <f>INDEX('Sales+FC'!$F:$F,MATCH(C286,'Sales+FC'!H:H,0))</f>
        <v>ABC-2</v>
      </c>
      <c r="C286" s="67" t="str">
        <f>Master!B246</f>
        <v>SKU-33</v>
      </c>
      <c r="D286" s="67" t="str">
        <f>IF(INDEX('Sales+FC'!I:I,MATCH(C286,'Sales+FC'!H:H,0))=0,"",INDEX('Sales+FC'!I:I,MATCH(C286,'Sales+FC'!H:H,0)))</f>
        <v>Description_033</v>
      </c>
      <c r="E286" s="29">
        <f>IFERROR(INDEX('SKU Level Accuracy - Last Month'!I:I,MATCH(C286,'SKU Level Accuracy - Last Month'!C:C,0)),0)</f>
        <v>0</v>
      </c>
      <c r="F286" s="29">
        <f>IFERROR(INDEX('SKU Level Accuracy - Last Month'!J:J,MATCH(C286,'SKU Level Accuracy - Last Month'!C:C,0)),0)</f>
        <v>0</v>
      </c>
      <c r="G286" s="68">
        <f>INDEX('Sales+FC'!A:A,MATCH($C286,'Sales+FC'!$H:$H,0))</f>
        <v>2394</v>
      </c>
      <c r="H286" s="68">
        <f>INDEX('Sales+FC'!B:B,MATCH($C286,'Sales+FC'!$H:$H,0))</f>
        <v>300</v>
      </c>
      <c r="I286" s="68">
        <f>INDEX('Sales+FC'!C:C,MATCH($C286,'Sales+FC'!$H:$H,0))</f>
        <v>185.66666666666666</v>
      </c>
      <c r="J286" s="32">
        <f>SUMIFS('Sales+FC'!AV:AV,'Sales+FC'!$H:$H,$C286)</f>
        <v>300</v>
      </c>
      <c r="K286" s="32">
        <f>SUMIFS('Sales+FC'!AW:AW,'Sales+FC'!$H:$H,$C286)</f>
        <v>300</v>
      </c>
      <c r="L286" s="32">
        <f>SUMIFS('Sales+FC'!AX:AX,'Sales+FC'!$H:$H,$C286)</f>
        <v>230</v>
      </c>
      <c r="M286" s="34">
        <f>IFERROR(SUMIFS('Sales+FC'!$D:$D,'Sales+FC'!$H:$H,$C286)/AVERAGE(J286:L286),0)</f>
        <v>25.048192771084334</v>
      </c>
    </row>
    <row r="287" spans="1:13" x14ac:dyDescent="0.45">
      <c r="A287" s="15" t="str">
        <f>Master!C247</f>
        <v>C</v>
      </c>
      <c r="B287" s="15" t="str">
        <f>INDEX('Sales+FC'!$F:$F,MATCH(C287,'Sales+FC'!H:H,0))</f>
        <v>ABC-3</v>
      </c>
      <c r="C287" s="67" t="str">
        <f>Master!B247</f>
        <v>SKU-95</v>
      </c>
      <c r="D287" s="67" t="str">
        <f>IF(INDEX('Sales+FC'!I:I,MATCH(C287,'Sales+FC'!H:H,0))=0,"",INDEX('Sales+FC'!I:I,MATCH(C287,'Sales+FC'!H:H,0)))</f>
        <v>Description_095</v>
      </c>
      <c r="E287" s="29">
        <f>IFERROR(INDEX('SKU Level Accuracy - Last Month'!I:I,MATCH(C287,'SKU Level Accuracy - Last Month'!C:C,0)),0)</f>
        <v>0.37209302325581395</v>
      </c>
      <c r="F287" s="29">
        <f>IFERROR(INDEX('SKU Level Accuracy - Last Month'!J:J,MATCH(C287,'SKU Level Accuracy - Last Month'!C:C,0)),0)</f>
        <v>0.63424947145877375</v>
      </c>
      <c r="G287" s="68">
        <f>INDEX('Sales+FC'!A:A,MATCH($C287,'Sales+FC'!$H:$H,0))</f>
        <v>2364</v>
      </c>
      <c r="H287" s="68">
        <f>INDEX('Sales+FC'!B:B,MATCH($C287,'Sales+FC'!$H:$H,0))</f>
        <v>300</v>
      </c>
      <c r="I287" s="68">
        <f>INDEX('Sales+FC'!C:C,MATCH($C287,'Sales+FC'!$H:$H,0))</f>
        <v>301</v>
      </c>
      <c r="J287" s="32">
        <f>SUMIFS('Sales+FC'!AV:AV,'Sales+FC'!$H:$H,$C287)</f>
        <v>300</v>
      </c>
      <c r="K287" s="32">
        <f>SUMIFS('Sales+FC'!AW:AW,'Sales+FC'!$H:$H,$C287)</f>
        <v>350</v>
      </c>
      <c r="L287" s="32">
        <f>SUMIFS('Sales+FC'!AX:AX,'Sales+FC'!$H:$H,$C287)</f>
        <v>290</v>
      </c>
      <c r="M287" s="34">
        <f>IFERROR(SUMIFS('Sales+FC'!$D:$D,'Sales+FC'!$H:$H,$C287)/AVERAGE(J287:L287),0)</f>
        <v>7.4202127659574471</v>
      </c>
    </row>
    <row r="288" spans="1:13" x14ac:dyDescent="0.45">
      <c r="A288" s="15" t="str">
        <f>Master!C248</f>
        <v>C</v>
      </c>
      <c r="B288" s="15" t="str">
        <f>INDEX('Sales+FC'!$F:$F,MATCH(C288,'Sales+FC'!H:H,0))</f>
        <v>ABC-2</v>
      </c>
      <c r="C288" s="67" t="str">
        <f>Master!B248</f>
        <v>SKU-74</v>
      </c>
      <c r="D288" s="67" t="str">
        <f>IF(INDEX('Sales+FC'!I:I,MATCH(C288,'Sales+FC'!H:H,0))=0,"",INDEX('Sales+FC'!I:I,MATCH(C288,'Sales+FC'!H:H,0)))</f>
        <v>Description_074</v>
      </c>
      <c r="E288" s="29">
        <f>IFERROR(INDEX('SKU Level Accuracy - Last Month'!I:I,MATCH(C288,'SKU Level Accuracy - Last Month'!C:C,0)),0)</f>
        <v>1</v>
      </c>
      <c r="F288" s="29">
        <f>IFERROR(INDEX('SKU Level Accuracy - Last Month'!J:J,MATCH(C288,'SKU Level Accuracy - Last Month'!C:C,0)),0)</f>
        <v>1</v>
      </c>
      <c r="G288" s="68">
        <f>INDEX('Sales+FC'!A:A,MATCH($C288,'Sales+FC'!$H:$H,0))</f>
        <v>2314</v>
      </c>
      <c r="H288" s="68">
        <f>INDEX('Sales+FC'!B:B,MATCH($C288,'Sales+FC'!$H:$H,0))</f>
        <v>320</v>
      </c>
      <c r="I288" s="68">
        <f>INDEX('Sales+FC'!C:C,MATCH($C288,'Sales+FC'!$H:$H,0))</f>
        <v>0</v>
      </c>
      <c r="J288" s="32">
        <f>SUMIFS('Sales+FC'!AV:AV,'Sales+FC'!$H:$H,$C288)</f>
        <v>320</v>
      </c>
      <c r="K288" s="32">
        <f>SUMIFS('Sales+FC'!AW:AW,'Sales+FC'!$H:$H,$C288)</f>
        <v>250</v>
      </c>
      <c r="L288" s="32">
        <f>SUMIFS('Sales+FC'!AX:AX,'Sales+FC'!$H:$H,$C288)</f>
        <v>190</v>
      </c>
      <c r="M288" s="34">
        <f>IFERROR(SUMIFS('Sales+FC'!$D:$D,'Sales+FC'!$H:$H,$C288)/AVERAGE(J288:L288),0)</f>
        <v>0</v>
      </c>
    </row>
    <row r="289" spans="1:13" x14ac:dyDescent="0.45">
      <c r="A289" s="15" t="str">
        <f>Master!C249</f>
        <v>C</v>
      </c>
      <c r="B289" s="15" t="str">
        <f>INDEX('Sales+FC'!$F:$F,MATCH(C289,'Sales+FC'!H:H,0))</f>
        <v>ABC-11</v>
      </c>
      <c r="C289" s="67" t="str">
        <f>Master!B249</f>
        <v>SKU-363</v>
      </c>
      <c r="D289" s="67" t="str">
        <f>IF(INDEX('Sales+FC'!I:I,MATCH(C289,'Sales+FC'!H:H,0))=0,"",INDEX('Sales+FC'!I:I,MATCH(C289,'Sales+FC'!H:H,0)))</f>
        <v>Description_363</v>
      </c>
      <c r="E289" s="29">
        <f>IFERROR(INDEX('SKU Level Accuracy - Last Month'!I:I,MATCH(C289,'SKU Level Accuracy - Last Month'!C:C,0)),0)</f>
        <v>0</v>
      </c>
      <c r="F289" s="29">
        <f>IFERROR(INDEX('SKU Level Accuracy - Last Month'!J:J,MATCH(C289,'SKU Level Accuracy - Last Month'!C:C,0)),0)</f>
        <v>0</v>
      </c>
      <c r="G289" s="68">
        <f>INDEX('Sales+FC'!A:A,MATCH($C289,'Sales+FC'!$H:$H,0))</f>
        <v>2284</v>
      </c>
      <c r="H289" s="68">
        <f>INDEX('Sales+FC'!B:B,MATCH($C289,'Sales+FC'!$H:$H,0))</f>
        <v>100</v>
      </c>
      <c r="I289" s="68">
        <f>INDEX('Sales+FC'!C:C,MATCH($C289,'Sales+FC'!$H:$H,0))</f>
        <v>50</v>
      </c>
      <c r="J289" s="32">
        <f>SUMIFS('Sales+FC'!AV:AV,'Sales+FC'!$H:$H,$C289)</f>
        <v>100</v>
      </c>
      <c r="K289" s="32">
        <f>SUMIFS('Sales+FC'!AW:AW,'Sales+FC'!$H:$H,$C289)</f>
        <v>80</v>
      </c>
      <c r="L289" s="32">
        <f>SUMIFS('Sales+FC'!AX:AX,'Sales+FC'!$H:$H,$C289)</f>
        <v>56</v>
      </c>
      <c r="M289" s="34">
        <f>IFERROR(SUMIFS('Sales+FC'!$D:$D,'Sales+FC'!$H:$H,$C289)/AVERAGE(J289:L289),0)</f>
        <v>27.826271186440675</v>
      </c>
    </row>
    <row r="290" spans="1:13" x14ac:dyDescent="0.45">
      <c r="A290" s="15" t="str">
        <f>Master!C250</f>
        <v>C</v>
      </c>
      <c r="B290" s="15" t="str">
        <f>INDEX('Sales+FC'!$F:$F,MATCH(C290,'Sales+FC'!H:H,0))</f>
        <v>ABC-11</v>
      </c>
      <c r="C290" s="67" t="str">
        <f>Master!B250</f>
        <v>SKU-357</v>
      </c>
      <c r="D290" s="67" t="str">
        <f>IF(INDEX('Sales+FC'!I:I,MATCH(C290,'Sales+FC'!H:H,0))=0,"",INDEX('Sales+FC'!I:I,MATCH(C290,'Sales+FC'!H:H,0)))</f>
        <v>Description_357</v>
      </c>
      <c r="E290" s="29">
        <f>IFERROR(INDEX('SKU Level Accuracy - Last Month'!I:I,MATCH(C290,'SKU Level Accuracy - Last Month'!C:C,0)),0)</f>
        <v>0.82119205298013243</v>
      </c>
      <c r="F290" s="29">
        <f>IFERROR(INDEX('SKU Level Accuracy - Last Month'!J:J,MATCH(C290,'SKU Level Accuracy - Last Month'!C:C,0)),0)</f>
        <v>0.99337748344370858</v>
      </c>
      <c r="G290" s="68">
        <f>INDEX('Sales+FC'!A:A,MATCH($C290,'Sales+FC'!$H:$H,0))</f>
        <v>2269</v>
      </c>
      <c r="H290" s="68">
        <f>INDEX('Sales+FC'!B:B,MATCH($C290,'Sales+FC'!$H:$H,0))</f>
        <v>300</v>
      </c>
      <c r="I290" s="68">
        <f>INDEX('Sales+FC'!C:C,MATCH($C290,'Sales+FC'!$H:$H,0))</f>
        <v>298</v>
      </c>
      <c r="J290" s="32">
        <f>SUMIFS('Sales+FC'!AV:AV,'Sales+FC'!$H:$H,$C290)</f>
        <v>300</v>
      </c>
      <c r="K290" s="32">
        <f>SUMIFS('Sales+FC'!AW:AW,'Sales+FC'!$H:$H,$C290)</f>
        <v>300</v>
      </c>
      <c r="L290" s="32">
        <f>SUMIFS('Sales+FC'!AX:AX,'Sales+FC'!$H:$H,$C290)</f>
        <v>248</v>
      </c>
      <c r="M290" s="34">
        <f>IFERROR(SUMIFS('Sales+FC'!$D:$D,'Sales+FC'!$H:$H,$C290)/AVERAGE(J290:L290),0)</f>
        <v>9.0955188679245271</v>
      </c>
    </row>
    <row r="291" spans="1:13" x14ac:dyDescent="0.45">
      <c r="A291" s="15" t="str">
        <f>Master!C251</f>
        <v>C</v>
      </c>
      <c r="B291" s="15" t="str">
        <f>INDEX('Sales+FC'!$F:$F,MATCH(C291,'Sales+FC'!H:H,0))</f>
        <v>ABC-7</v>
      </c>
      <c r="C291" s="67" t="str">
        <f>Master!B251</f>
        <v>SKU-183</v>
      </c>
      <c r="D291" s="67" t="str">
        <f>IF(INDEX('Sales+FC'!I:I,MATCH(C291,'Sales+FC'!H:H,0))=0,"",INDEX('Sales+FC'!I:I,MATCH(C291,'Sales+FC'!H:H,0)))</f>
        <v>Description_183</v>
      </c>
      <c r="E291" s="29">
        <f>IFERROR(INDEX('SKU Level Accuracy - Last Month'!I:I,MATCH(C291,'SKU Level Accuracy - Last Month'!C:C,0)),0)</f>
        <v>0.48214285714285732</v>
      </c>
      <c r="F291" s="29">
        <f>IFERROR(INDEX('SKU Level Accuracy - Last Month'!J:J,MATCH(C291,'SKU Level Accuracy - Last Month'!C:C,0)),0)</f>
        <v>0.2142857142857143</v>
      </c>
      <c r="G291" s="68">
        <f>INDEX('Sales+FC'!A:A,MATCH($C291,'Sales+FC'!$H:$H,0))</f>
        <v>2193</v>
      </c>
      <c r="H291" s="68">
        <f>INDEX('Sales+FC'!B:B,MATCH($C291,'Sales+FC'!$H:$H,0))</f>
        <v>200</v>
      </c>
      <c r="I291" s="68">
        <f>INDEX('Sales+FC'!C:C,MATCH($C291,'Sales+FC'!$H:$H,0))</f>
        <v>162.66666666666666</v>
      </c>
      <c r="J291" s="32">
        <f>SUMIFS('Sales+FC'!AV:AV,'Sales+FC'!$H:$H,$C291)</f>
        <v>200</v>
      </c>
      <c r="K291" s="32">
        <f>SUMIFS('Sales+FC'!AW:AW,'Sales+FC'!$H:$H,$C291)</f>
        <v>200</v>
      </c>
      <c r="L291" s="32">
        <f>SUMIFS('Sales+FC'!AX:AX,'Sales+FC'!$H:$H,$C291)</f>
        <v>185</v>
      </c>
      <c r="M291" s="34">
        <f>IFERROR(SUMIFS('Sales+FC'!$D:$D,'Sales+FC'!$H:$H,$C291)/AVERAGE(J291:L291),0)</f>
        <v>21.902564102564103</v>
      </c>
    </row>
    <row r="292" spans="1:13" x14ac:dyDescent="0.45">
      <c r="A292" s="15" t="str">
        <f>Master!C252</f>
        <v>C</v>
      </c>
      <c r="B292" s="15" t="str">
        <f>INDEX('Sales+FC'!$F:$F,MATCH(C292,'Sales+FC'!H:H,0))</f>
        <v>ABC-3</v>
      </c>
      <c r="C292" s="67" t="str">
        <f>Master!B252</f>
        <v>SKU-86</v>
      </c>
      <c r="D292" s="67" t="str">
        <f>IF(INDEX('Sales+FC'!I:I,MATCH(C292,'Sales+FC'!H:H,0))=0,"",INDEX('Sales+FC'!I:I,MATCH(C292,'Sales+FC'!H:H,0)))</f>
        <v>Description_086</v>
      </c>
      <c r="E292" s="29">
        <f>IFERROR(INDEX('SKU Level Accuracy - Last Month'!I:I,MATCH(C292,'SKU Level Accuracy - Last Month'!C:C,0)),0)</f>
        <v>0.66055045871559637</v>
      </c>
      <c r="F292" s="29">
        <f>IFERROR(INDEX('SKU Level Accuracy - Last Month'!J:J,MATCH(C292,'SKU Level Accuracy - Last Month'!C:C,0)),0)</f>
        <v>0.30275229357798161</v>
      </c>
      <c r="G292" s="68">
        <f>INDEX('Sales+FC'!A:A,MATCH($C292,'Sales+FC'!$H:$H,0))</f>
        <v>2192</v>
      </c>
      <c r="H292" s="68">
        <f>INDEX('Sales+FC'!B:B,MATCH($C292,'Sales+FC'!$H:$H,0))</f>
        <v>185</v>
      </c>
      <c r="I292" s="68">
        <f>INDEX('Sales+FC'!C:C,MATCH($C292,'Sales+FC'!$H:$H,0))</f>
        <v>133.66666666666666</v>
      </c>
      <c r="J292" s="32">
        <f>SUMIFS('Sales+FC'!AV:AV,'Sales+FC'!$H:$H,$C292)</f>
        <v>185</v>
      </c>
      <c r="K292" s="32">
        <f>SUMIFS('Sales+FC'!AW:AW,'Sales+FC'!$H:$H,$C292)</f>
        <v>185</v>
      </c>
      <c r="L292" s="32">
        <f>SUMIFS('Sales+FC'!AX:AX,'Sales+FC'!$H:$H,$C292)</f>
        <v>115</v>
      </c>
      <c r="M292" s="34">
        <f>IFERROR(SUMIFS('Sales+FC'!$D:$D,'Sales+FC'!$H:$H,$C292)/AVERAGE(J292:L292),0)</f>
        <v>19.88659793814433</v>
      </c>
    </row>
    <row r="293" spans="1:13" x14ac:dyDescent="0.45">
      <c r="A293" s="15" t="str">
        <f>Master!C253</f>
        <v>C</v>
      </c>
      <c r="B293" s="15" t="str">
        <f>INDEX('Sales+FC'!$F:$F,MATCH(C293,'Sales+FC'!H:H,0))</f>
        <v>ABC-7</v>
      </c>
      <c r="C293" s="67" t="str">
        <f>Master!B253</f>
        <v>SKU-189</v>
      </c>
      <c r="D293" s="67" t="str">
        <f>IF(INDEX('Sales+FC'!I:I,MATCH(C293,'Sales+FC'!H:H,0))=0,"",INDEX('Sales+FC'!I:I,MATCH(C293,'Sales+FC'!H:H,0)))</f>
        <v>Description_189</v>
      </c>
      <c r="E293" s="29">
        <f>IFERROR(INDEX('SKU Level Accuracy - Last Month'!I:I,MATCH(C293,'SKU Level Accuracy - Last Month'!C:C,0)),0)</f>
        <v>0.50671140939597314</v>
      </c>
      <c r="F293" s="29">
        <f>IFERROR(INDEX('SKU Level Accuracy - Last Month'!J:J,MATCH(C293,'SKU Level Accuracy - Last Month'!C:C,0)),0)</f>
        <v>0.67114093959731536</v>
      </c>
      <c r="G293" s="68">
        <f>INDEX('Sales+FC'!A:A,MATCH($C293,'Sales+FC'!$H:$H,0))</f>
        <v>2191</v>
      </c>
      <c r="H293" s="68">
        <f>INDEX('Sales+FC'!B:B,MATCH($C293,'Sales+FC'!$H:$H,0))</f>
        <v>200</v>
      </c>
      <c r="I293" s="68">
        <f>INDEX('Sales+FC'!C:C,MATCH($C293,'Sales+FC'!$H:$H,0))</f>
        <v>191</v>
      </c>
      <c r="J293" s="32">
        <f>SUMIFS('Sales+FC'!AV:AV,'Sales+FC'!$H:$H,$C293)</f>
        <v>200</v>
      </c>
      <c r="K293" s="32">
        <f>SUMIFS('Sales+FC'!AW:AW,'Sales+FC'!$H:$H,$C293)</f>
        <v>200</v>
      </c>
      <c r="L293" s="32">
        <f>SUMIFS('Sales+FC'!AX:AX,'Sales+FC'!$H:$H,$C293)</f>
        <v>125</v>
      </c>
      <c r="M293" s="34">
        <f>IFERROR(SUMIFS('Sales+FC'!$D:$D,'Sales+FC'!$H:$H,$C293)/AVERAGE(J293:L293),0)</f>
        <v>6.9885714285714284</v>
      </c>
    </row>
    <row r="294" spans="1:13" x14ac:dyDescent="0.45">
      <c r="A294" s="15" t="str">
        <f>Master!C254</f>
        <v>C</v>
      </c>
      <c r="B294" s="15" t="str">
        <f>INDEX('Sales+FC'!$F:$F,MATCH(C294,'Sales+FC'!H:H,0))</f>
        <v>ABC-2</v>
      </c>
      <c r="C294" s="67" t="str">
        <f>Master!B254</f>
        <v>SKU-70</v>
      </c>
      <c r="D294" s="67" t="str">
        <f>IF(INDEX('Sales+FC'!I:I,MATCH(C294,'Sales+FC'!H:H,0))=0,"",INDEX('Sales+FC'!I:I,MATCH(C294,'Sales+FC'!H:H,0)))</f>
        <v>Description_070</v>
      </c>
      <c r="E294" s="29">
        <f>IFERROR(INDEX('SKU Level Accuracy - Last Month'!I:I,MATCH(C294,'SKU Level Accuracy - Last Month'!C:C,0)),0)</f>
        <v>0</v>
      </c>
      <c r="F294" s="29">
        <f>IFERROR(INDEX('SKU Level Accuracy - Last Month'!J:J,MATCH(C294,'SKU Level Accuracy - Last Month'!C:C,0)),0)</f>
        <v>0.14814814814814836</v>
      </c>
      <c r="G294" s="68">
        <f>INDEX('Sales+FC'!A:A,MATCH($C294,'Sales+FC'!$H:$H,0))</f>
        <v>2147</v>
      </c>
      <c r="H294" s="68">
        <f>INDEX('Sales+FC'!B:B,MATCH($C294,'Sales+FC'!$H:$H,0))</f>
        <v>100</v>
      </c>
      <c r="I294" s="68">
        <f>INDEX('Sales+FC'!C:C,MATCH($C294,'Sales+FC'!$H:$H,0))</f>
        <v>89.333333333333329</v>
      </c>
      <c r="J294" s="32">
        <f>SUMIFS('Sales+FC'!AV:AV,'Sales+FC'!$H:$H,$C294)</f>
        <v>100</v>
      </c>
      <c r="K294" s="32">
        <f>SUMIFS('Sales+FC'!AW:AW,'Sales+FC'!$H:$H,$C294)</f>
        <v>50</v>
      </c>
      <c r="L294" s="32">
        <f>SUMIFS('Sales+FC'!AX:AX,'Sales+FC'!$H:$H,$C294)</f>
        <v>71</v>
      </c>
      <c r="M294" s="34">
        <f>IFERROR(SUMIFS('Sales+FC'!$D:$D,'Sales+FC'!$H:$H,$C294)/AVERAGE(J294:L294),0)</f>
        <v>76.2760180995475</v>
      </c>
    </row>
    <row r="295" spans="1:13" x14ac:dyDescent="0.45">
      <c r="A295" s="15" t="str">
        <f>Master!C255</f>
        <v>C</v>
      </c>
      <c r="B295" s="15" t="str">
        <f>INDEX('Sales+FC'!$F:$F,MATCH(C295,'Sales+FC'!H:H,0))</f>
        <v>ABC-9</v>
      </c>
      <c r="C295" s="67" t="str">
        <f>Master!B255</f>
        <v>SKU-238</v>
      </c>
      <c r="D295" s="67" t="str">
        <f>IF(INDEX('Sales+FC'!I:I,MATCH(C295,'Sales+FC'!H:H,0))=0,"",INDEX('Sales+FC'!I:I,MATCH(C295,'Sales+FC'!H:H,0)))</f>
        <v>Description_238</v>
      </c>
      <c r="E295" s="29">
        <f>IFERROR(INDEX('SKU Level Accuracy - Last Month'!I:I,MATCH(C295,'SKU Level Accuracy - Last Month'!C:C,0)),0)</f>
        <v>0.67088607594936711</v>
      </c>
      <c r="F295" s="29">
        <f>IFERROR(INDEX('SKU Level Accuracy - Last Month'!J:J,MATCH(C295,'SKU Level Accuracy - Last Month'!C:C,0)),0)</f>
        <v>0.67088607594936711</v>
      </c>
      <c r="G295" s="68">
        <f>INDEX('Sales+FC'!A:A,MATCH($C295,'Sales+FC'!$H:$H,0))</f>
        <v>2147</v>
      </c>
      <c r="H295" s="68">
        <f>INDEX('Sales+FC'!B:B,MATCH($C295,'Sales+FC'!$H:$H,0))</f>
        <v>160</v>
      </c>
      <c r="I295" s="68">
        <f>INDEX('Sales+FC'!C:C,MATCH($C295,'Sales+FC'!$H:$H,0))</f>
        <v>443.33333333333331</v>
      </c>
      <c r="J295" s="32">
        <f>SUMIFS('Sales+FC'!AV:AV,'Sales+FC'!$H:$H,$C295)</f>
        <v>160</v>
      </c>
      <c r="K295" s="32">
        <f>SUMIFS('Sales+FC'!AW:AW,'Sales+FC'!$H:$H,$C295)</f>
        <v>160</v>
      </c>
      <c r="L295" s="32">
        <f>SUMIFS('Sales+FC'!AX:AX,'Sales+FC'!$H:$H,$C295)</f>
        <v>130</v>
      </c>
      <c r="M295" s="34">
        <f>IFERROR(SUMIFS('Sales+FC'!$D:$D,'Sales+FC'!$H:$H,$C295)/AVERAGE(J295:L295),0)</f>
        <v>11.093333333333334</v>
      </c>
    </row>
    <row r="296" spans="1:13" x14ac:dyDescent="0.45">
      <c r="A296" s="15" t="str">
        <f>Master!C256</f>
        <v>C</v>
      </c>
      <c r="B296" s="15" t="str">
        <f>INDEX('Sales+FC'!$F:$F,MATCH(C296,'Sales+FC'!H:H,0))</f>
        <v>ABC-2</v>
      </c>
      <c r="C296" s="67" t="str">
        <f>Master!B256</f>
        <v>SKU-46</v>
      </c>
      <c r="D296" s="67" t="str">
        <f>IF(INDEX('Sales+FC'!I:I,MATCH(C296,'Sales+FC'!H:H,0))=0,"",INDEX('Sales+FC'!I:I,MATCH(C296,'Sales+FC'!H:H,0)))</f>
        <v>Description_046</v>
      </c>
      <c r="E296" s="29">
        <f>IFERROR(INDEX('SKU Level Accuracy - Last Month'!I:I,MATCH(C296,'SKU Level Accuracy - Last Month'!C:C,0)),0)</f>
        <v>0</v>
      </c>
      <c r="F296" s="29">
        <f>IFERROR(INDEX('SKU Level Accuracy - Last Month'!J:J,MATCH(C296,'SKU Level Accuracy - Last Month'!C:C,0)),0)</f>
        <v>0</v>
      </c>
      <c r="G296" s="68">
        <f>INDEX('Sales+FC'!A:A,MATCH($C296,'Sales+FC'!$H:$H,0))</f>
        <v>2139</v>
      </c>
      <c r="H296" s="68">
        <f>INDEX('Sales+FC'!B:B,MATCH($C296,'Sales+FC'!$H:$H,0))</f>
        <v>500</v>
      </c>
      <c r="I296" s="68">
        <f>INDEX('Sales+FC'!C:C,MATCH($C296,'Sales+FC'!$H:$H,0))</f>
        <v>203.66666666666666</v>
      </c>
      <c r="J296" s="32">
        <f>SUMIFS('Sales+FC'!AV:AV,'Sales+FC'!$H:$H,$C296)</f>
        <v>500</v>
      </c>
      <c r="K296" s="32">
        <f>SUMIFS('Sales+FC'!AW:AW,'Sales+FC'!$H:$H,$C296)</f>
        <v>500</v>
      </c>
      <c r="L296" s="32">
        <f>SUMIFS('Sales+FC'!AX:AX,'Sales+FC'!$H:$H,$C296)</f>
        <v>245</v>
      </c>
      <c r="M296" s="34">
        <f>IFERROR(SUMIFS('Sales+FC'!$D:$D,'Sales+FC'!$H:$H,$C296)/AVERAGE(J296:L296),0)</f>
        <v>0</v>
      </c>
    </row>
    <row r="297" spans="1:13" x14ac:dyDescent="0.45">
      <c r="A297" s="15" t="str">
        <f>Master!C257</f>
        <v>C</v>
      </c>
      <c r="B297" s="15" t="str">
        <f>INDEX('Sales+FC'!$F:$F,MATCH(C297,'Sales+FC'!H:H,0))</f>
        <v>ABC-7</v>
      </c>
      <c r="C297" s="67" t="str">
        <f>Master!B257</f>
        <v>SKU-164</v>
      </c>
      <c r="D297" s="67" t="str">
        <f>IF(INDEX('Sales+FC'!I:I,MATCH(C297,'Sales+FC'!H:H,0))=0,"",INDEX('Sales+FC'!I:I,MATCH(C297,'Sales+FC'!H:H,0)))</f>
        <v>Description_164</v>
      </c>
      <c r="E297" s="29">
        <f>IFERROR(INDEX('SKU Level Accuracy - Last Month'!I:I,MATCH(C297,'SKU Level Accuracy - Last Month'!C:C,0)),0)</f>
        <v>0</v>
      </c>
      <c r="F297" s="29">
        <f>IFERROR(INDEX('SKU Level Accuracy - Last Month'!J:J,MATCH(C297,'SKU Level Accuracy - Last Month'!C:C,0)),0)</f>
        <v>0</v>
      </c>
      <c r="G297" s="68">
        <f>INDEX('Sales+FC'!A:A,MATCH($C297,'Sales+FC'!$H:$H,0))</f>
        <v>2098</v>
      </c>
      <c r="H297" s="68">
        <f>INDEX('Sales+FC'!B:B,MATCH($C297,'Sales+FC'!$H:$H,0))</f>
        <v>250</v>
      </c>
      <c r="I297" s="68">
        <f>INDEX('Sales+FC'!C:C,MATCH($C297,'Sales+FC'!$H:$H,0))</f>
        <v>201.33333333333334</v>
      </c>
      <c r="J297" s="32">
        <f>SUMIFS('Sales+FC'!AV:AV,'Sales+FC'!$H:$H,$C297)</f>
        <v>250</v>
      </c>
      <c r="K297" s="32">
        <f>SUMIFS('Sales+FC'!AW:AW,'Sales+FC'!$H:$H,$C297)</f>
        <v>250</v>
      </c>
      <c r="L297" s="32">
        <f>SUMIFS('Sales+FC'!AX:AX,'Sales+FC'!$H:$H,$C297)</f>
        <v>244</v>
      </c>
      <c r="M297" s="34">
        <f>IFERROR(SUMIFS('Sales+FC'!$D:$D,'Sales+FC'!$H:$H,$C297)/AVERAGE(J297:L297),0)</f>
        <v>4.189516129032258</v>
      </c>
    </row>
    <row r="298" spans="1:13" x14ac:dyDescent="0.45">
      <c r="A298" s="15" t="str">
        <f>Master!C258</f>
        <v>C</v>
      </c>
      <c r="B298" s="15" t="str">
        <f>INDEX('Sales+FC'!$F:$F,MATCH(C298,'Sales+FC'!H:H,0))</f>
        <v>ABC-3</v>
      </c>
      <c r="C298" s="67" t="str">
        <f>Master!B258</f>
        <v>SKU-84</v>
      </c>
      <c r="D298" s="67" t="str">
        <f>IF(INDEX('Sales+FC'!I:I,MATCH(C298,'Sales+FC'!H:H,0))=0,"",INDEX('Sales+FC'!I:I,MATCH(C298,'Sales+FC'!H:H,0)))</f>
        <v>Description_084</v>
      </c>
      <c r="E298" s="29">
        <f>IFERROR(INDEX('SKU Level Accuracy - Last Month'!I:I,MATCH(C298,'SKU Level Accuracy - Last Month'!C:C,0)),0)</f>
        <v>0.50324675324675328</v>
      </c>
      <c r="F298" s="29">
        <f>IFERROR(INDEX('SKU Level Accuracy - Last Month'!J:J,MATCH(C298,'SKU Level Accuracy - Last Month'!C:C,0)),0)</f>
        <v>0.84415584415584433</v>
      </c>
      <c r="G298" s="68">
        <f>INDEX('Sales+FC'!A:A,MATCH($C298,'Sales+FC'!$H:$H,0))</f>
        <v>2075</v>
      </c>
      <c r="H298" s="68">
        <f>INDEX('Sales+FC'!B:B,MATCH($C298,'Sales+FC'!$H:$H,0))</f>
        <v>260</v>
      </c>
      <c r="I298" s="68">
        <f>INDEX('Sales+FC'!C:C,MATCH($C298,'Sales+FC'!$H:$H,0))</f>
        <v>221.33333333333334</v>
      </c>
      <c r="J298" s="32">
        <f>SUMIFS('Sales+FC'!AV:AV,'Sales+FC'!$H:$H,$C298)</f>
        <v>260</v>
      </c>
      <c r="K298" s="32">
        <f>SUMIFS('Sales+FC'!AW:AW,'Sales+FC'!$H:$H,$C298)</f>
        <v>260</v>
      </c>
      <c r="L298" s="32">
        <f>SUMIFS('Sales+FC'!AX:AX,'Sales+FC'!$H:$H,$C298)</f>
        <v>213</v>
      </c>
      <c r="M298" s="34">
        <f>IFERROR(SUMIFS('Sales+FC'!$D:$D,'Sales+FC'!$H:$H,$C298)/AVERAGE(J298:L298),0)</f>
        <v>16.015006821282402</v>
      </c>
    </row>
    <row r="299" spans="1:13" x14ac:dyDescent="0.45">
      <c r="A299" s="15" t="str">
        <f>Master!C259</f>
        <v>C</v>
      </c>
      <c r="B299" s="15" t="str">
        <f>INDEX('Sales+FC'!$F:$F,MATCH(C299,'Sales+FC'!H:H,0))</f>
        <v>ABC-7</v>
      </c>
      <c r="C299" s="67" t="str">
        <f>Master!B259</f>
        <v>SKU-157</v>
      </c>
      <c r="D299" s="67" t="str">
        <f>IF(INDEX('Sales+FC'!I:I,MATCH(C299,'Sales+FC'!H:H,0))=0,"",INDEX('Sales+FC'!I:I,MATCH(C299,'Sales+FC'!H:H,0)))</f>
        <v>Description_157</v>
      </c>
      <c r="E299" s="29">
        <f>IFERROR(INDEX('SKU Level Accuracy - Last Month'!I:I,MATCH(C299,'SKU Level Accuracy - Last Month'!C:C,0)),0)</f>
        <v>0.81460674157303381</v>
      </c>
      <c r="F299" s="29">
        <f>IFERROR(INDEX('SKU Level Accuracy - Last Month'!J:J,MATCH(C299,'SKU Level Accuracy - Last Month'!C:C,0)),0)</f>
        <v>0.98876404494382031</v>
      </c>
      <c r="G299" s="68">
        <f>INDEX('Sales+FC'!A:A,MATCH($C299,'Sales+FC'!$H:$H,0))</f>
        <v>1927</v>
      </c>
      <c r="H299" s="68">
        <f>INDEX('Sales+FC'!B:B,MATCH($C299,'Sales+FC'!$H:$H,0))</f>
        <v>180</v>
      </c>
      <c r="I299" s="68">
        <f>INDEX('Sales+FC'!C:C,MATCH($C299,'Sales+FC'!$H:$H,0))</f>
        <v>131</v>
      </c>
      <c r="J299" s="32">
        <f>SUMIFS('Sales+FC'!AV:AV,'Sales+FC'!$H:$H,$C299)</f>
        <v>180</v>
      </c>
      <c r="K299" s="32">
        <f>SUMIFS('Sales+FC'!AW:AW,'Sales+FC'!$H:$H,$C299)</f>
        <v>180</v>
      </c>
      <c r="L299" s="32">
        <f>SUMIFS('Sales+FC'!AX:AX,'Sales+FC'!$H:$H,$C299)</f>
        <v>156</v>
      </c>
      <c r="M299" s="34">
        <f>IFERROR(SUMIFS('Sales+FC'!$D:$D,'Sales+FC'!$H:$H,$C299)/AVERAGE(J299:L299),0)</f>
        <v>8.4186046511627914</v>
      </c>
    </row>
    <row r="300" spans="1:13" x14ac:dyDescent="0.45">
      <c r="A300" s="15" t="str">
        <f>Master!C260</f>
        <v>C</v>
      </c>
      <c r="B300" s="15" t="str">
        <f>INDEX('Sales+FC'!$F:$F,MATCH(C300,'Sales+FC'!H:H,0))</f>
        <v>ABC-1</v>
      </c>
      <c r="C300" s="67" t="str">
        <f>Master!B260</f>
        <v>SKU-19</v>
      </c>
      <c r="D300" s="67" t="str">
        <f>IF(INDEX('Sales+FC'!I:I,MATCH(C300,'Sales+FC'!H:H,0))=0,"",INDEX('Sales+FC'!I:I,MATCH(C300,'Sales+FC'!H:H,0)))</f>
        <v>Description_019</v>
      </c>
      <c r="E300" s="29">
        <f>IFERROR(INDEX('SKU Level Accuracy - Last Month'!I:I,MATCH(C300,'SKU Level Accuracy - Last Month'!C:C,0)),0)</f>
        <v>0.8</v>
      </c>
      <c r="F300" s="29">
        <f>IFERROR(INDEX('SKU Level Accuracy - Last Month'!J:J,MATCH(C300,'SKU Level Accuracy - Last Month'!C:C,0)),0)</f>
        <v>0</v>
      </c>
      <c r="G300" s="68">
        <f>INDEX('Sales+FC'!A:A,MATCH($C300,'Sales+FC'!$H:$H,0))</f>
        <v>1911</v>
      </c>
      <c r="H300" s="68">
        <f>INDEX('Sales+FC'!B:B,MATCH($C300,'Sales+FC'!$H:$H,0))</f>
        <v>60</v>
      </c>
      <c r="I300" s="68">
        <f>INDEX('Sales+FC'!C:C,MATCH($C300,'Sales+FC'!$H:$H,0))</f>
        <v>97</v>
      </c>
      <c r="J300" s="32">
        <f>SUMIFS('Sales+FC'!AV:AV,'Sales+FC'!$H:$H,$C300)</f>
        <v>60</v>
      </c>
      <c r="K300" s="32">
        <f>SUMIFS('Sales+FC'!AW:AW,'Sales+FC'!$H:$H,$C300)</f>
        <v>60</v>
      </c>
      <c r="L300" s="32">
        <f>SUMIFS('Sales+FC'!AX:AX,'Sales+FC'!$H:$H,$C300)</f>
        <v>37</v>
      </c>
      <c r="M300" s="34">
        <f>IFERROR(SUMIFS('Sales+FC'!$D:$D,'Sales+FC'!$H:$H,$C300)/AVERAGE(J300:L300),0)</f>
        <v>140.31210191082801</v>
      </c>
    </row>
    <row r="301" spans="1:13" x14ac:dyDescent="0.45">
      <c r="A301" s="15" t="str">
        <f>Master!C261</f>
        <v>C</v>
      </c>
      <c r="B301" s="15" t="str">
        <f>INDEX('Sales+FC'!$F:$F,MATCH(C301,'Sales+FC'!H:H,0))</f>
        <v>ABC-11</v>
      </c>
      <c r="C301" s="67" t="str">
        <f>Master!B261</f>
        <v>SKU-299</v>
      </c>
      <c r="D301" s="67" t="str">
        <f>IF(INDEX('Sales+FC'!I:I,MATCH(C301,'Sales+FC'!H:H,0))=0,"",INDEX('Sales+FC'!I:I,MATCH(C301,'Sales+FC'!H:H,0)))</f>
        <v>Description_299</v>
      </c>
      <c r="E301" s="29">
        <f>IFERROR(INDEX('SKU Level Accuracy - Last Month'!I:I,MATCH(C301,'SKU Level Accuracy - Last Month'!C:C,0)),0)</f>
        <v>1</v>
      </c>
      <c r="F301" s="29">
        <f>IFERROR(INDEX('SKU Level Accuracy - Last Month'!J:J,MATCH(C301,'SKU Level Accuracy - Last Month'!C:C,0)),0)</f>
        <v>1</v>
      </c>
      <c r="G301" s="68">
        <f>INDEX('Sales+FC'!A:A,MATCH($C301,'Sales+FC'!$H:$H,0))</f>
        <v>1898</v>
      </c>
      <c r="H301" s="68">
        <f>INDEX('Sales+FC'!B:B,MATCH($C301,'Sales+FC'!$H:$H,0))</f>
        <v>50</v>
      </c>
      <c r="I301" s="68">
        <f>INDEX('Sales+FC'!C:C,MATCH($C301,'Sales+FC'!$H:$H,0))</f>
        <v>27.333333333333332</v>
      </c>
      <c r="J301" s="32">
        <f>SUMIFS('Sales+FC'!AV:AV,'Sales+FC'!$H:$H,$C301)</f>
        <v>50</v>
      </c>
      <c r="K301" s="32">
        <f>SUMIFS('Sales+FC'!AW:AW,'Sales+FC'!$H:$H,$C301)</f>
        <v>50</v>
      </c>
      <c r="L301" s="32">
        <f>SUMIFS('Sales+FC'!AX:AX,'Sales+FC'!$H:$H,$C301)</f>
        <v>32</v>
      </c>
      <c r="M301" s="34">
        <f>IFERROR(SUMIFS('Sales+FC'!$D:$D,'Sales+FC'!$H:$H,$C301)/AVERAGE(J301:L301),0)</f>
        <v>0</v>
      </c>
    </row>
    <row r="302" spans="1:13" x14ac:dyDescent="0.45">
      <c r="A302" s="15" t="str">
        <f>Master!C262</f>
        <v>C</v>
      </c>
      <c r="B302" s="15" t="str">
        <f>INDEX('Sales+FC'!$F:$F,MATCH(C302,'Sales+FC'!H:H,0))</f>
        <v>ABC-3</v>
      </c>
      <c r="C302" s="67" t="str">
        <f>Master!B262</f>
        <v>SKU-93</v>
      </c>
      <c r="D302" s="67" t="str">
        <f>IF(INDEX('Sales+FC'!I:I,MATCH(C302,'Sales+FC'!H:H,0))=0,"",INDEX('Sales+FC'!I:I,MATCH(C302,'Sales+FC'!H:H,0)))</f>
        <v>Description_093</v>
      </c>
      <c r="E302" s="29">
        <f>IFERROR(INDEX('SKU Level Accuracy - Last Month'!I:I,MATCH(C302,'SKU Level Accuracy - Last Month'!C:C,0)),0)</f>
        <v>0.84985835694051004</v>
      </c>
      <c r="F302" s="29">
        <f>IFERROR(INDEX('SKU Level Accuracy - Last Month'!J:J,MATCH(C302,'SKU Level Accuracy - Last Month'!C:C,0)),0)</f>
        <v>0.89518413597733704</v>
      </c>
      <c r="G302" s="68">
        <f>INDEX('Sales+FC'!A:A,MATCH($C302,'Sales+FC'!$H:$H,0))</f>
        <v>1894</v>
      </c>
      <c r="H302" s="68">
        <f>INDEX('Sales+FC'!B:B,MATCH($C302,'Sales+FC'!$H:$H,0))</f>
        <v>390</v>
      </c>
      <c r="I302" s="68">
        <f>INDEX('Sales+FC'!C:C,MATCH($C302,'Sales+FC'!$H:$H,0))</f>
        <v>196.66666666666666</v>
      </c>
      <c r="J302" s="32">
        <f>SUMIFS('Sales+FC'!AV:AV,'Sales+FC'!$H:$H,$C302)</f>
        <v>390</v>
      </c>
      <c r="K302" s="32">
        <f>SUMIFS('Sales+FC'!AW:AW,'Sales+FC'!$H:$H,$C302)</f>
        <v>300</v>
      </c>
      <c r="L302" s="32">
        <f>SUMIFS('Sales+FC'!AX:AX,'Sales+FC'!$H:$H,$C302)</f>
        <v>327</v>
      </c>
      <c r="M302" s="34">
        <f>IFERROR(SUMIFS('Sales+FC'!$D:$D,'Sales+FC'!$H:$H,$C302)/AVERAGE(J302:L302),0)</f>
        <v>8.7079646017699108</v>
      </c>
    </row>
    <row r="303" spans="1:13" x14ac:dyDescent="0.45">
      <c r="A303" s="15" t="str">
        <f>Master!C263</f>
        <v>C</v>
      </c>
      <c r="B303" s="15" t="str">
        <f>INDEX('Sales+FC'!$F:$F,MATCH(C303,'Sales+FC'!H:H,0))</f>
        <v>ABC-2</v>
      </c>
      <c r="C303" s="67" t="str">
        <f>Master!B263</f>
        <v>SKU-81</v>
      </c>
      <c r="D303" s="67" t="str">
        <f>IF(INDEX('Sales+FC'!I:I,MATCH(C303,'Sales+FC'!H:H,0))=0,"",INDEX('Sales+FC'!I:I,MATCH(C303,'Sales+FC'!H:H,0)))</f>
        <v>Description_081</v>
      </c>
      <c r="E303" s="29">
        <f>IFERROR(INDEX('SKU Level Accuracy - Last Month'!I:I,MATCH(C303,'SKU Level Accuracy - Last Month'!C:C,0)),0)</f>
        <v>0.2422360248447204</v>
      </c>
      <c r="F303" s="29">
        <f>IFERROR(INDEX('SKU Level Accuracy - Last Month'!J:J,MATCH(C303,'SKU Level Accuracy - Last Month'!C:C,0)),0)</f>
        <v>0.27950310559006208</v>
      </c>
      <c r="G303" s="68">
        <f>INDEX('Sales+FC'!A:A,MATCH($C303,'Sales+FC'!$H:$H,0))</f>
        <v>1887</v>
      </c>
      <c r="H303" s="68">
        <f>INDEX('Sales+FC'!B:B,MATCH($C303,'Sales+FC'!$H:$H,0))</f>
        <v>200</v>
      </c>
      <c r="I303" s="68">
        <f>INDEX('Sales+FC'!C:C,MATCH($C303,'Sales+FC'!$H:$H,0))</f>
        <v>214.66666666666666</v>
      </c>
      <c r="J303" s="32">
        <f>SUMIFS('Sales+FC'!AV:AV,'Sales+FC'!$H:$H,$C303)</f>
        <v>200</v>
      </c>
      <c r="K303" s="32">
        <f>SUMIFS('Sales+FC'!AW:AW,'Sales+FC'!$H:$H,$C303)</f>
        <v>200</v>
      </c>
      <c r="L303" s="32">
        <f>SUMIFS('Sales+FC'!AX:AX,'Sales+FC'!$H:$H,$C303)</f>
        <v>45</v>
      </c>
      <c r="M303" s="34">
        <f>IFERROR(SUMIFS('Sales+FC'!$D:$D,'Sales+FC'!$H:$H,$C303)/AVERAGE(J303:L303),0)</f>
        <v>23.54831460674157</v>
      </c>
    </row>
    <row r="304" spans="1:13" x14ac:dyDescent="0.45">
      <c r="A304" s="15" t="str">
        <f>Master!C264</f>
        <v>C</v>
      </c>
      <c r="B304" s="15" t="str">
        <f>INDEX('Sales+FC'!$F:$F,MATCH(C304,'Sales+FC'!H:H,0))</f>
        <v>ABC-3</v>
      </c>
      <c r="C304" s="67" t="str">
        <f>Master!B264</f>
        <v>SKU-90</v>
      </c>
      <c r="D304" s="67" t="str">
        <f>IF(INDEX('Sales+FC'!I:I,MATCH(C304,'Sales+FC'!H:H,0))=0,"",INDEX('Sales+FC'!I:I,MATCH(C304,'Sales+FC'!H:H,0)))</f>
        <v>Description_090</v>
      </c>
      <c r="E304" s="29">
        <f>IFERROR(INDEX('SKU Level Accuracy - Last Month'!I:I,MATCH(C304,'SKU Level Accuracy - Last Month'!C:C,0)),0)</f>
        <v>0.80128205128205132</v>
      </c>
      <c r="F304" s="29">
        <f>IFERROR(INDEX('SKU Level Accuracy - Last Month'!J:J,MATCH(C304,'SKU Level Accuracy - Last Month'!C:C,0)),0)</f>
        <v>0.83333333333333326</v>
      </c>
      <c r="G304" s="68">
        <f>INDEX('Sales+FC'!A:A,MATCH($C304,'Sales+FC'!$H:$H,0))</f>
        <v>1805</v>
      </c>
      <c r="H304" s="68">
        <f>INDEX('Sales+FC'!B:B,MATCH($C304,'Sales+FC'!$H:$H,0))</f>
        <v>260</v>
      </c>
      <c r="I304" s="68">
        <f>INDEX('Sales+FC'!C:C,MATCH($C304,'Sales+FC'!$H:$H,0))</f>
        <v>216.33333333333334</v>
      </c>
      <c r="J304" s="32">
        <f>SUMIFS('Sales+FC'!AV:AV,'Sales+FC'!$H:$H,$C304)</f>
        <v>260</v>
      </c>
      <c r="K304" s="32">
        <f>SUMIFS('Sales+FC'!AW:AW,'Sales+FC'!$H:$H,$C304)</f>
        <v>260</v>
      </c>
      <c r="L304" s="32">
        <f>SUMIFS('Sales+FC'!AX:AX,'Sales+FC'!$H:$H,$C304)</f>
        <v>237</v>
      </c>
      <c r="M304" s="34">
        <f>IFERROR(SUMIFS('Sales+FC'!$D:$D,'Sales+FC'!$H:$H,$C304)/AVERAGE(J304:L304),0)</f>
        <v>7.8863936591809773</v>
      </c>
    </row>
    <row r="305" spans="1:13" x14ac:dyDescent="0.45">
      <c r="A305" s="15" t="str">
        <f>Master!C265</f>
        <v>C</v>
      </c>
      <c r="B305" s="15" t="str">
        <f>INDEX('Sales+FC'!$F:$F,MATCH(C305,'Sales+FC'!H:H,0))</f>
        <v>ABC-2</v>
      </c>
      <c r="C305" s="67" t="str">
        <f>Master!B265</f>
        <v>SKU-60</v>
      </c>
      <c r="D305" s="67" t="str">
        <f>IF(INDEX('Sales+FC'!I:I,MATCH(C305,'Sales+FC'!H:H,0))=0,"",INDEX('Sales+FC'!I:I,MATCH(C305,'Sales+FC'!H:H,0)))</f>
        <v>Description_060</v>
      </c>
      <c r="E305" s="29">
        <f>IFERROR(INDEX('SKU Level Accuracy - Last Month'!I:I,MATCH(C305,'SKU Level Accuracy - Last Month'!C:C,0)),0)</f>
        <v>0.40425531914893609</v>
      </c>
      <c r="F305" s="29">
        <f>IFERROR(INDEX('SKU Level Accuracy - Last Month'!J:J,MATCH(C305,'SKU Level Accuracy - Last Month'!C:C,0)),0)</f>
        <v>0.80319148936170226</v>
      </c>
      <c r="G305" s="68">
        <f>INDEX('Sales+FC'!A:A,MATCH($C305,'Sales+FC'!$H:$H,0))</f>
        <v>1800</v>
      </c>
      <c r="H305" s="68">
        <f>INDEX('Sales+FC'!B:B,MATCH($C305,'Sales+FC'!$H:$H,0))</f>
        <v>450</v>
      </c>
      <c r="I305" s="68">
        <f>INDEX('Sales+FC'!C:C,MATCH($C305,'Sales+FC'!$H:$H,0))</f>
        <v>208.66666666666666</v>
      </c>
      <c r="J305" s="32">
        <f>SUMIFS('Sales+FC'!AV:AV,'Sales+FC'!$H:$H,$C305)</f>
        <v>450</v>
      </c>
      <c r="K305" s="32">
        <f>SUMIFS('Sales+FC'!AW:AW,'Sales+FC'!$H:$H,$C305)</f>
        <v>450</v>
      </c>
      <c r="L305" s="32">
        <f>SUMIFS('Sales+FC'!AX:AX,'Sales+FC'!$H:$H,$C305)</f>
        <v>144</v>
      </c>
      <c r="M305" s="34">
        <f>IFERROR(SUMIFS('Sales+FC'!$D:$D,'Sales+FC'!$H:$H,$C305)/AVERAGE(J305:L305),0)</f>
        <v>29.994252873563219</v>
      </c>
    </row>
    <row r="306" spans="1:13" x14ac:dyDescent="0.45">
      <c r="A306" s="15" t="str">
        <f>Master!C266</f>
        <v>C</v>
      </c>
      <c r="B306" s="15" t="str">
        <f>INDEX('Sales+FC'!$F:$F,MATCH(C306,'Sales+FC'!H:H,0))</f>
        <v>ABC-10</v>
      </c>
      <c r="C306" s="67" t="str">
        <f>Master!B266</f>
        <v>SKU-279</v>
      </c>
      <c r="D306" s="67" t="str">
        <f>IF(INDEX('Sales+FC'!I:I,MATCH(C306,'Sales+FC'!H:H,0))=0,"",INDEX('Sales+FC'!I:I,MATCH(C306,'Sales+FC'!H:H,0)))</f>
        <v>Description_279</v>
      </c>
      <c r="E306" s="29">
        <f>IFERROR(INDEX('SKU Level Accuracy - Last Month'!I:I,MATCH(C306,'SKU Level Accuracy - Last Month'!C:C,0)),0)</f>
        <v>0</v>
      </c>
      <c r="F306" s="29">
        <f>IFERROR(INDEX('SKU Level Accuracy - Last Month'!J:J,MATCH(C306,'SKU Level Accuracy - Last Month'!C:C,0)),0)</f>
        <v>0</v>
      </c>
      <c r="G306" s="68">
        <f>INDEX('Sales+FC'!A:A,MATCH($C306,'Sales+FC'!$H:$H,0))</f>
        <v>1800</v>
      </c>
      <c r="H306" s="68">
        <f>INDEX('Sales+FC'!B:B,MATCH($C306,'Sales+FC'!$H:$H,0))</f>
        <v>140</v>
      </c>
      <c r="I306" s="68">
        <f>INDEX('Sales+FC'!C:C,MATCH($C306,'Sales+FC'!$H:$H,0))</f>
        <v>104.33333333333333</v>
      </c>
      <c r="J306" s="32">
        <f>SUMIFS('Sales+FC'!AV:AV,'Sales+FC'!$H:$H,$C306)</f>
        <v>140</v>
      </c>
      <c r="K306" s="32">
        <f>SUMIFS('Sales+FC'!AW:AW,'Sales+FC'!$H:$H,$C306)</f>
        <v>140</v>
      </c>
      <c r="L306" s="32">
        <f>SUMIFS('Sales+FC'!AX:AX,'Sales+FC'!$H:$H,$C306)</f>
        <v>101</v>
      </c>
      <c r="M306" s="34">
        <f>IFERROR(SUMIFS('Sales+FC'!$D:$D,'Sales+FC'!$H:$H,$C306)/AVERAGE(J306:L306),0)</f>
        <v>22.488188976377952</v>
      </c>
    </row>
    <row r="307" spans="1:13" x14ac:dyDescent="0.45">
      <c r="A307" s="15" t="str">
        <f>Master!C267</f>
        <v>C</v>
      </c>
      <c r="B307" s="15" t="str">
        <f>INDEX('Sales+FC'!$F:$F,MATCH(C307,'Sales+FC'!H:H,0))</f>
        <v>ABC-2</v>
      </c>
      <c r="C307" s="67" t="str">
        <f>Master!B267</f>
        <v>SKU-65</v>
      </c>
      <c r="D307" s="67" t="str">
        <f>IF(INDEX('Sales+FC'!I:I,MATCH(C307,'Sales+FC'!H:H,0))=0,"",INDEX('Sales+FC'!I:I,MATCH(C307,'Sales+FC'!H:H,0)))</f>
        <v>Description_065</v>
      </c>
      <c r="E307" s="29">
        <f>IFERROR(INDEX('SKU Level Accuracy - Last Month'!I:I,MATCH(C307,'SKU Level Accuracy - Last Month'!C:C,0)),0)</f>
        <v>0.85256410256410253</v>
      </c>
      <c r="F307" s="29">
        <f>IFERROR(INDEX('SKU Level Accuracy - Last Month'!J:J,MATCH(C307,'SKU Level Accuracy - Last Month'!C:C,0)),0)</f>
        <v>0.39743589743589758</v>
      </c>
      <c r="G307" s="68">
        <f>INDEX('Sales+FC'!A:A,MATCH($C307,'Sales+FC'!$H:$H,0))</f>
        <v>1770</v>
      </c>
      <c r="H307" s="68">
        <f>INDEX('Sales+FC'!B:B,MATCH($C307,'Sales+FC'!$H:$H,0))</f>
        <v>250</v>
      </c>
      <c r="I307" s="68">
        <f>INDEX('Sales+FC'!C:C,MATCH($C307,'Sales+FC'!$H:$H,0))</f>
        <v>131.33333333333334</v>
      </c>
      <c r="J307" s="32">
        <f>SUMIFS('Sales+FC'!AV:AV,'Sales+FC'!$H:$H,$C307)</f>
        <v>250</v>
      </c>
      <c r="K307" s="32">
        <f>SUMIFS('Sales+FC'!AW:AW,'Sales+FC'!$H:$H,$C307)</f>
        <v>250</v>
      </c>
      <c r="L307" s="32">
        <f>SUMIFS('Sales+FC'!AX:AX,'Sales+FC'!$H:$H,$C307)</f>
        <v>104</v>
      </c>
      <c r="M307" s="34">
        <f>IFERROR(SUMIFS('Sales+FC'!$D:$D,'Sales+FC'!$H:$H,$C307)/AVERAGE(J307:L307),0)</f>
        <v>4.4801324503311255</v>
      </c>
    </row>
    <row r="308" spans="1:13" x14ac:dyDescent="0.45">
      <c r="A308" s="15" t="str">
        <f>Master!C268</f>
        <v>C</v>
      </c>
      <c r="B308" s="15" t="str">
        <f>INDEX('Sales+FC'!$F:$F,MATCH(C308,'Sales+FC'!H:H,0))</f>
        <v>ABC-13</v>
      </c>
      <c r="C308" s="67" t="str">
        <f>Master!B268</f>
        <v>SKU-387</v>
      </c>
      <c r="D308" s="67" t="str">
        <f>IF(INDEX('Sales+FC'!I:I,MATCH(C308,'Sales+FC'!H:H,0))=0,"",INDEX('Sales+FC'!I:I,MATCH(C308,'Sales+FC'!H:H,0)))</f>
        <v>Description_387</v>
      </c>
      <c r="E308" s="29">
        <f>IFERROR(INDEX('SKU Level Accuracy - Last Month'!I:I,MATCH(C308,'SKU Level Accuracy - Last Month'!C:C,0)),0)</f>
        <v>0.23728813559322037</v>
      </c>
      <c r="F308" s="29">
        <f>IFERROR(INDEX('SKU Level Accuracy - Last Month'!J:J,MATCH(C308,'SKU Level Accuracy - Last Month'!C:C,0)),0)</f>
        <v>0.98305084745762716</v>
      </c>
      <c r="G308" s="68">
        <f>INDEX('Sales+FC'!A:A,MATCH($C308,'Sales+FC'!$H:$H,0))</f>
        <v>1760</v>
      </c>
      <c r="H308" s="68">
        <f>INDEX('Sales+FC'!B:B,MATCH($C308,'Sales+FC'!$H:$H,0))</f>
        <v>100</v>
      </c>
      <c r="I308" s="68">
        <f>INDEX('Sales+FC'!C:C,MATCH($C308,'Sales+FC'!$H:$H,0))</f>
        <v>91</v>
      </c>
      <c r="J308" s="32">
        <f>SUMIFS('Sales+FC'!AV:AV,'Sales+FC'!$H:$H,$C308)</f>
        <v>100</v>
      </c>
      <c r="K308" s="32">
        <f>SUMIFS('Sales+FC'!AW:AW,'Sales+FC'!$H:$H,$C308)</f>
        <v>100</v>
      </c>
      <c r="L308" s="32">
        <f>SUMIFS('Sales+FC'!AX:AX,'Sales+FC'!$H:$H,$C308)</f>
        <v>116</v>
      </c>
      <c r="M308" s="34">
        <f>IFERROR(SUMIFS('Sales+FC'!$D:$D,'Sales+FC'!$H:$H,$C308)/AVERAGE(J308:L308),0)</f>
        <v>26.876582278481013</v>
      </c>
    </row>
    <row r="309" spans="1:13" x14ac:dyDescent="0.45">
      <c r="A309" s="15" t="str">
        <f>Master!C269</f>
        <v>C</v>
      </c>
      <c r="B309" s="15" t="str">
        <f>INDEX('Sales+FC'!$F:$F,MATCH(C309,'Sales+FC'!H:H,0))</f>
        <v>ABC-2</v>
      </c>
      <c r="C309" s="67" t="str">
        <f>Master!B269</f>
        <v>SKU-59</v>
      </c>
      <c r="D309" s="67" t="str">
        <f>IF(INDEX('Sales+FC'!I:I,MATCH(C309,'Sales+FC'!H:H,0))=0,"",INDEX('Sales+FC'!I:I,MATCH(C309,'Sales+FC'!H:H,0)))</f>
        <v>Description_059</v>
      </c>
      <c r="E309" s="29">
        <f>IFERROR(INDEX('SKU Level Accuracy - Last Month'!I:I,MATCH(C309,'SKU Level Accuracy - Last Month'!C:C,0)),0)</f>
        <v>0</v>
      </c>
      <c r="F309" s="29">
        <f>IFERROR(INDEX('SKU Level Accuracy - Last Month'!J:J,MATCH(C309,'SKU Level Accuracy - Last Month'!C:C,0)),0)</f>
        <v>0</v>
      </c>
      <c r="G309" s="68">
        <f>INDEX('Sales+FC'!A:A,MATCH($C309,'Sales+FC'!$H:$H,0))</f>
        <v>1718</v>
      </c>
      <c r="H309" s="68">
        <f>INDEX('Sales+FC'!B:B,MATCH($C309,'Sales+FC'!$H:$H,0))</f>
        <v>240</v>
      </c>
      <c r="I309" s="68">
        <f>INDEX('Sales+FC'!C:C,MATCH($C309,'Sales+FC'!$H:$H,0))</f>
        <v>149.66666666666666</v>
      </c>
      <c r="J309" s="32">
        <f>SUMIFS('Sales+FC'!AV:AV,'Sales+FC'!$H:$H,$C309)</f>
        <v>240</v>
      </c>
      <c r="K309" s="32">
        <f>SUMIFS('Sales+FC'!AW:AW,'Sales+FC'!$H:$H,$C309)</f>
        <v>240</v>
      </c>
      <c r="L309" s="32">
        <f>SUMIFS('Sales+FC'!AX:AX,'Sales+FC'!$H:$H,$C309)</f>
        <v>153</v>
      </c>
      <c r="M309" s="34">
        <f>IFERROR(SUMIFS('Sales+FC'!$D:$D,'Sales+FC'!$H:$H,$C309)/AVERAGE(J309:L309),0)</f>
        <v>14.791469194312796</v>
      </c>
    </row>
    <row r="310" spans="1:13" x14ac:dyDescent="0.45">
      <c r="A310" s="15" t="str">
        <f>Master!C270</f>
        <v>C</v>
      </c>
      <c r="B310" s="15" t="str">
        <f>INDEX('Sales+FC'!$F:$F,MATCH(C310,'Sales+FC'!H:H,0))</f>
        <v>ABC-2</v>
      </c>
      <c r="C310" s="67" t="str">
        <f>Master!B270</f>
        <v>SKU-27</v>
      </c>
      <c r="D310" s="67" t="str">
        <f>IF(INDEX('Sales+FC'!I:I,MATCH(C310,'Sales+FC'!H:H,0))=0,"",INDEX('Sales+FC'!I:I,MATCH(C310,'Sales+FC'!H:H,0)))</f>
        <v>Description_027</v>
      </c>
      <c r="E310" s="29">
        <f>IFERROR(INDEX('SKU Level Accuracy - Last Month'!I:I,MATCH(C310,'SKU Level Accuracy - Last Month'!C:C,0)),0)</f>
        <v>0</v>
      </c>
      <c r="F310" s="29">
        <f>IFERROR(INDEX('SKU Level Accuracy - Last Month'!J:J,MATCH(C310,'SKU Level Accuracy - Last Month'!C:C,0)),0)</f>
        <v>0</v>
      </c>
      <c r="G310" s="68">
        <f>INDEX('Sales+FC'!A:A,MATCH($C310,'Sales+FC'!$H:$H,0))</f>
        <v>1702</v>
      </c>
      <c r="H310" s="68">
        <f>INDEX('Sales+FC'!B:B,MATCH($C310,'Sales+FC'!$H:$H,0))</f>
        <v>300</v>
      </c>
      <c r="I310" s="68">
        <f>INDEX('Sales+FC'!C:C,MATCH($C310,'Sales+FC'!$H:$H,0))</f>
        <v>232.66666666666666</v>
      </c>
      <c r="J310" s="32">
        <f>SUMIFS('Sales+FC'!AV:AV,'Sales+FC'!$H:$H,$C310)</f>
        <v>300</v>
      </c>
      <c r="K310" s="32">
        <f>SUMIFS('Sales+FC'!AW:AW,'Sales+FC'!$H:$H,$C310)</f>
        <v>175</v>
      </c>
      <c r="L310" s="32">
        <f>SUMIFS('Sales+FC'!AX:AX,'Sales+FC'!$H:$H,$C310)</f>
        <v>165</v>
      </c>
      <c r="M310" s="34">
        <f>IFERROR(SUMIFS('Sales+FC'!$D:$D,'Sales+FC'!$H:$H,$C310)/AVERAGE(J310:L310),0)</f>
        <v>3.2437499999999999</v>
      </c>
    </row>
    <row r="311" spans="1:13" x14ac:dyDescent="0.45">
      <c r="A311" s="15" t="str">
        <f>Master!C271</f>
        <v>C</v>
      </c>
      <c r="B311" s="15" t="str">
        <f>INDEX('Sales+FC'!$F:$F,MATCH(C311,'Sales+FC'!H:H,0))</f>
        <v>ABC-10</v>
      </c>
      <c r="C311" s="67" t="str">
        <f>Master!B271</f>
        <v>SKU-418</v>
      </c>
      <c r="D311" s="67" t="str">
        <f>IF(INDEX('Sales+FC'!I:I,MATCH(C311,'Sales+FC'!H:H,0))=0,"",INDEX('Sales+FC'!I:I,MATCH(C311,'Sales+FC'!H:H,0)))</f>
        <v>Description_418</v>
      </c>
      <c r="E311" s="29">
        <f>IFERROR(INDEX('SKU Level Accuracy - Last Month'!I:I,MATCH(C311,'SKU Level Accuracy - Last Month'!C:C,0)),0)</f>
        <v>0.45772594752186591</v>
      </c>
      <c r="F311" s="29">
        <f>IFERROR(INDEX('SKU Level Accuracy - Last Month'!J:J,MATCH(C311,'SKU Level Accuracy - Last Month'!C:C,0)),0)</f>
        <v>0.43731778425655976</v>
      </c>
      <c r="G311" s="68">
        <f>INDEX('Sales+FC'!A:A,MATCH($C311,'Sales+FC'!$H:$H,0))</f>
        <v>1632</v>
      </c>
      <c r="H311" s="68">
        <f>INDEX('Sales+FC'!B:B,MATCH($C311,'Sales+FC'!$H:$H,0))</f>
        <v>150</v>
      </c>
      <c r="I311" s="68">
        <f>INDEX('Sales+FC'!C:C,MATCH($C311,'Sales+FC'!$H:$H,0))</f>
        <v>115.33333333333333</v>
      </c>
      <c r="J311" s="32">
        <f>SUMIFS('Sales+FC'!AV:AV,'Sales+FC'!$H:$H,$C311)</f>
        <v>150</v>
      </c>
      <c r="K311" s="32">
        <f>SUMIFS('Sales+FC'!AW:AW,'Sales+FC'!$H:$H,$C311)</f>
        <v>150</v>
      </c>
      <c r="L311" s="32">
        <f>SUMIFS('Sales+FC'!AX:AX,'Sales+FC'!$H:$H,$C311)</f>
        <v>224</v>
      </c>
      <c r="M311" s="34">
        <f>IFERROR(SUMIFS('Sales+FC'!$D:$D,'Sales+FC'!$H:$H,$C311)/AVERAGE(J311:L311),0)</f>
        <v>11.982824427480917</v>
      </c>
    </row>
    <row r="312" spans="1:13" x14ac:dyDescent="0.45">
      <c r="A312" s="15" t="str">
        <f>Master!C272</f>
        <v>C</v>
      </c>
      <c r="B312" s="15" t="str">
        <f>INDEX('Sales+FC'!$F:$F,MATCH(C312,'Sales+FC'!H:H,0))</f>
        <v>ABC-9</v>
      </c>
      <c r="C312" s="67" t="str">
        <f>Master!B272</f>
        <v>SKU-264</v>
      </c>
      <c r="D312" s="67" t="str">
        <f>IF(INDEX('Sales+FC'!I:I,MATCH(C312,'Sales+FC'!H:H,0))=0,"",INDEX('Sales+FC'!I:I,MATCH(C312,'Sales+FC'!H:H,0)))</f>
        <v>Description_264</v>
      </c>
      <c r="E312" s="29">
        <f>IFERROR(INDEX('SKU Level Accuracy - Last Month'!I:I,MATCH(C312,'SKU Level Accuracy - Last Month'!C:C,0)),0)</f>
        <v>0.63478260869565217</v>
      </c>
      <c r="F312" s="29">
        <f>IFERROR(INDEX('SKU Level Accuracy - Last Month'!J:J,MATCH(C312,'SKU Level Accuracy - Last Month'!C:C,0)),0)</f>
        <v>0.43478260869565222</v>
      </c>
      <c r="G312" s="68">
        <f>INDEX('Sales+FC'!A:A,MATCH($C312,'Sales+FC'!$H:$H,0))</f>
        <v>1560</v>
      </c>
      <c r="H312" s="68">
        <f>INDEX('Sales+FC'!B:B,MATCH($C312,'Sales+FC'!$H:$H,0))</f>
        <v>90</v>
      </c>
      <c r="I312" s="68">
        <f>INDEX('Sales+FC'!C:C,MATCH($C312,'Sales+FC'!$H:$H,0))</f>
        <v>105.66666666666667</v>
      </c>
      <c r="J312" s="32">
        <f>SUMIFS('Sales+FC'!AV:AV,'Sales+FC'!$H:$H,$C312)</f>
        <v>90</v>
      </c>
      <c r="K312" s="32">
        <f>SUMIFS('Sales+FC'!AW:AW,'Sales+FC'!$H:$H,$C312)</f>
        <v>90</v>
      </c>
      <c r="L312" s="32">
        <f>SUMIFS('Sales+FC'!AX:AX,'Sales+FC'!$H:$H,$C312)</f>
        <v>100</v>
      </c>
      <c r="M312" s="34">
        <f>IFERROR(SUMIFS('Sales+FC'!$D:$D,'Sales+FC'!$H:$H,$C312)/AVERAGE(J312:L312),0)</f>
        <v>19.114285714285714</v>
      </c>
    </row>
    <row r="313" spans="1:13" x14ac:dyDescent="0.45">
      <c r="A313" s="15" t="str">
        <f>Master!C273</f>
        <v>C</v>
      </c>
      <c r="B313" s="15" t="str">
        <f>INDEX('Sales+FC'!$F:$F,MATCH(C313,'Sales+FC'!H:H,0))</f>
        <v>ABC-2</v>
      </c>
      <c r="C313" s="67" t="str">
        <f>Master!B273</f>
        <v>SKU-79</v>
      </c>
      <c r="D313" s="67" t="str">
        <f>IF(INDEX('Sales+FC'!I:I,MATCH(C313,'Sales+FC'!H:H,0))=0,"",INDEX('Sales+FC'!I:I,MATCH(C313,'Sales+FC'!H:H,0)))</f>
        <v>Description_079</v>
      </c>
      <c r="E313" s="29">
        <f>IFERROR(INDEX('SKU Level Accuracy - Last Month'!I:I,MATCH(C313,'SKU Level Accuracy - Last Month'!C:C,0)),0)</f>
        <v>0.66225165562913912</v>
      </c>
      <c r="F313" s="29">
        <f>IFERROR(INDEX('SKU Level Accuracy - Last Month'!J:J,MATCH(C313,'SKU Level Accuracy - Last Month'!C:C,0)),0)</f>
        <v>0.14569536423841056</v>
      </c>
      <c r="G313" s="68">
        <f>INDEX('Sales+FC'!A:A,MATCH($C313,'Sales+FC'!$H:$H,0))</f>
        <v>1502</v>
      </c>
      <c r="H313" s="68">
        <f>INDEX('Sales+FC'!B:B,MATCH($C313,'Sales+FC'!$H:$H,0))</f>
        <v>280</v>
      </c>
      <c r="I313" s="68">
        <f>INDEX('Sales+FC'!C:C,MATCH($C313,'Sales+FC'!$H:$H,0))</f>
        <v>289.66666666666669</v>
      </c>
      <c r="J313" s="32">
        <f>SUMIFS('Sales+FC'!AV:AV,'Sales+FC'!$H:$H,$C313)</f>
        <v>280</v>
      </c>
      <c r="K313" s="32">
        <f>SUMIFS('Sales+FC'!AW:AW,'Sales+FC'!$H:$H,$C313)</f>
        <v>280</v>
      </c>
      <c r="L313" s="32">
        <f>SUMIFS('Sales+FC'!AX:AX,'Sales+FC'!$H:$H,$C313)</f>
        <v>81</v>
      </c>
      <c r="M313" s="34">
        <f>IFERROR(SUMIFS('Sales+FC'!$D:$D,'Sales+FC'!$H:$H,$C313)/AVERAGE(J313:L313),0)</f>
        <v>5.0639625585023404</v>
      </c>
    </row>
    <row r="314" spans="1:13" x14ac:dyDescent="0.45">
      <c r="A314" s="15" t="str">
        <f>Master!C274</f>
        <v>C</v>
      </c>
      <c r="B314" s="15" t="str">
        <f>INDEX('Sales+FC'!$F:$F,MATCH(C314,'Sales+FC'!H:H,0))</f>
        <v>ABC-7</v>
      </c>
      <c r="C314" s="67" t="str">
        <f>Master!B274</f>
        <v>SKU-192</v>
      </c>
      <c r="D314" s="67" t="str">
        <f>IF(INDEX('Sales+FC'!I:I,MATCH(C314,'Sales+FC'!H:H,0))=0,"",INDEX('Sales+FC'!I:I,MATCH(C314,'Sales+FC'!H:H,0)))</f>
        <v>Description_192</v>
      </c>
      <c r="E314" s="29">
        <f>IFERROR(INDEX('SKU Level Accuracy - Last Month'!I:I,MATCH(C314,'SKU Level Accuracy - Last Month'!C:C,0)),0)</f>
        <v>0</v>
      </c>
      <c r="F314" s="29">
        <f>IFERROR(INDEX('SKU Level Accuracy - Last Month'!J:J,MATCH(C314,'SKU Level Accuracy - Last Month'!C:C,0)),0)</f>
        <v>0</v>
      </c>
      <c r="G314" s="68">
        <f>INDEX('Sales+FC'!A:A,MATCH($C314,'Sales+FC'!$H:$H,0))</f>
        <v>1494</v>
      </c>
      <c r="H314" s="68">
        <f>INDEX('Sales+FC'!B:B,MATCH($C314,'Sales+FC'!$H:$H,0))</f>
        <v>160</v>
      </c>
      <c r="I314" s="68">
        <f>INDEX('Sales+FC'!C:C,MATCH($C314,'Sales+FC'!$H:$H,0))</f>
        <v>100.66666666666667</v>
      </c>
      <c r="J314" s="32">
        <f>SUMIFS('Sales+FC'!AV:AV,'Sales+FC'!$H:$H,$C314)</f>
        <v>160</v>
      </c>
      <c r="K314" s="32">
        <f>SUMIFS('Sales+FC'!AW:AW,'Sales+FC'!$H:$H,$C314)</f>
        <v>160</v>
      </c>
      <c r="L314" s="32">
        <f>SUMIFS('Sales+FC'!AX:AX,'Sales+FC'!$H:$H,$C314)</f>
        <v>133</v>
      </c>
      <c r="M314" s="34">
        <f>IFERROR(SUMIFS('Sales+FC'!$D:$D,'Sales+FC'!$H:$H,$C314)/AVERAGE(J314:L314),0)</f>
        <v>4.0794701986754971</v>
      </c>
    </row>
    <row r="315" spans="1:13" x14ac:dyDescent="0.45">
      <c r="A315" s="15" t="str">
        <f>Master!C275</f>
        <v>C</v>
      </c>
      <c r="B315" s="15" t="str">
        <f>INDEX('Sales+FC'!$F:$F,MATCH(C315,'Sales+FC'!H:H,0))</f>
        <v>ABC-10</v>
      </c>
      <c r="C315" s="67" t="str">
        <f>Master!B275</f>
        <v>SKU-433</v>
      </c>
      <c r="D315" s="67" t="str">
        <f>IF(INDEX('Sales+FC'!I:I,MATCH(C315,'Sales+FC'!H:H,0))=0,"",INDEX('Sales+FC'!I:I,MATCH(C315,'Sales+FC'!H:H,0)))</f>
        <v>Description_433</v>
      </c>
      <c r="E315" s="29">
        <f>IFERROR(INDEX('SKU Level Accuracy - Last Month'!I:I,MATCH(C315,'SKU Level Accuracy - Last Month'!C:C,0)),0)</f>
        <v>1</v>
      </c>
      <c r="F315" s="29">
        <f>IFERROR(INDEX('SKU Level Accuracy - Last Month'!J:J,MATCH(C315,'SKU Level Accuracy - Last Month'!C:C,0)),0)</f>
        <v>1</v>
      </c>
      <c r="G315" s="68">
        <f>INDEX('Sales+FC'!A:A,MATCH($C315,'Sales+FC'!$H:$H,0))</f>
        <v>1494</v>
      </c>
      <c r="H315" s="68">
        <f>INDEX('Sales+FC'!B:B,MATCH($C315,'Sales+FC'!$H:$H,0))</f>
        <v>165</v>
      </c>
      <c r="I315" s="68">
        <f>INDEX('Sales+FC'!C:C,MATCH($C315,'Sales+FC'!$H:$H,0))</f>
        <v>88.666666666666671</v>
      </c>
      <c r="J315" s="32">
        <f>SUMIFS('Sales+FC'!AV:AV,'Sales+FC'!$H:$H,$C315)</f>
        <v>165</v>
      </c>
      <c r="K315" s="32">
        <f>SUMIFS('Sales+FC'!AW:AW,'Sales+FC'!$H:$H,$C315)</f>
        <v>165</v>
      </c>
      <c r="L315" s="32">
        <f>SUMIFS('Sales+FC'!AX:AX,'Sales+FC'!$H:$H,$C315)</f>
        <v>57</v>
      </c>
      <c r="M315" s="34">
        <f>IFERROR(SUMIFS('Sales+FC'!$D:$D,'Sales+FC'!$H:$H,$C315)/AVERAGE(J315:L315),0)</f>
        <v>4.9612403100775193</v>
      </c>
    </row>
    <row r="316" spans="1:13" x14ac:dyDescent="0.45">
      <c r="A316" s="15" t="str">
        <f>Master!C276</f>
        <v>C</v>
      </c>
      <c r="B316" s="15" t="str">
        <f>INDEX('Sales+FC'!$F:$F,MATCH(C316,'Sales+FC'!H:H,0))</f>
        <v>ABC-12</v>
      </c>
      <c r="C316" s="67" t="str">
        <f>Master!B276</f>
        <v>SKU-379</v>
      </c>
      <c r="D316" s="67" t="str">
        <f>IF(INDEX('Sales+FC'!I:I,MATCH(C316,'Sales+FC'!H:H,0))=0,"",INDEX('Sales+FC'!I:I,MATCH(C316,'Sales+FC'!H:H,0)))</f>
        <v>Description_379</v>
      </c>
      <c r="E316" s="29">
        <f>IFERROR(INDEX('SKU Level Accuracy - Last Month'!I:I,MATCH(C316,'SKU Level Accuracy - Last Month'!C:C,0)),0)</f>
        <v>0</v>
      </c>
      <c r="F316" s="29">
        <f>IFERROR(INDEX('SKU Level Accuracy - Last Month'!J:J,MATCH(C316,'SKU Level Accuracy - Last Month'!C:C,0)),0)</f>
        <v>0.58823529411764708</v>
      </c>
      <c r="G316" s="68">
        <f>INDEX('Sales+FC'!A:A,MATCH($C316,'Sales+FC'!$H:$H,0))</f>
        <v>1467</v>
      </c>
      <c r="H316" s="68">
        <f>INDEX('Sales+FC'!B:B,MATCH($C316,'Sales+FC'!$H:$H,0))</f>
        <v>30</v>
      </c>
      <c r="I316" s="68">
        <f>INDEX('Sales+FC'!C:C,MATCH($C316,'Sales+FC'!$H:$H,0))</f>
        <v>38</v>
      </c>
      <c r="J316" s="32">
        <f>SUMIFS('Sales+FC'!AV:AV,'Sales+FC'!$H:$H,$C316)</f>
        <v>30</v>
      </c>
      <c r="K316" s="32">
        <f>SUMIFS('Sales+FC'!AW:AW,'Sales+FC'!$H:$H,$C316)</f>
        <v>50</v>
      </c>
      <c r="L316" s="32">
        <f>SUMIFS('Sales+FC'!AX:AX,'Sales+FC'!$H:$H,$C316)</f>
        <v>43</v>
      </c>
      <c r="M316" s="34">
        <f>IFERROR(SUMIFS('Sales+FC'!$D:$D,'Sales+FC'!$H:$H,$C316)/AVERAGE(J316:L316),0)</f>
        <v>11.048780487804878</v>
      </c>
    </row>
    <row r="317" spans="1:13" x14ac:dyDescent="0.45">
      <c r="A317" s="15" t="str">
        <f>Master!C277</f>
        <v>C</v>
      </c>
      <c r="B317" s="15" t="str">
        <f>INDEX('Sales+FC'!$F:$F,MATCH(C317,'Sales+FC'!H:H,0))</f>
        <v>ABC-1</v>
      </c>
      <c r="C317" s="67" t="str">
        <f>Master!B277</f>
        <v>SKU-4</v>
      </c>
      <c r="D317" s="67" t="str">
        <f>IF(INDEX('Sales+FC'!I:I,MATCH(C317,'Sales+FC'!H:H,0))=0,"",INDEX('Sales+FC'!I:I,MATCH(C317,'Sales+FC'!H:H,0)))</f>
        <v>Description_004</v>
      </c>
      <c r="E317" s="29">
        <f>IFERROR(INDEX('SKU Level Accuracy - Last Month'!I:I,MATCH(C317,'SKU Level Accuracy - Last Month'!C:C,0)),0)</f>
        <v>0.21739130434782605</v>
      </c>
      <c r="F317" s="29">
        <f>IFERROR(INDEX('SKU Level Accuracy - Last Month'!J:J,MATCH(C317,'SKU Level Accuracy - Last Month'!C:C,0)),0)</f>
        <v>0.19565217391304346</v>
      </c>
      <c r="G317" s="68">
        <f>INDEX('Sales+FC'!A:A,MATCH($C317,'Sales+FC'!$H:$H,0))</f>
        <v>1414</v>
      </c>
      <c r="H317" s="68">
        <f>INDEX('Sales+FC'!B:B,MATCH($C317,'Sales+FC'!$H:$H,0))</f>
        <v>60</v>
      </c>
      <c r="I317" s="68">
        <f>INDEX('Sales+FC'!C:C,MATCH($C317,'Sales+FC'!$H:$H,0))</f>
        <v>94</v>
      </c>
      <c r="J317" s="32">
        <f>SUMIFS('Sales+FC'!AV:AV,'Sales+FC'!$H:$H,$C317)</f>
        <v>60</v>
      </c>
      <c r="K317" s="32">
        <f>SUMIFS('Sales+FC'!AW:AW,'Sales+FC'!$H:$H,$C317)</f>
        <v>60</v>
      </c>
      <c r="L317" s="32">
        <f>SUMIFS('Sales+FC'!AX:AX,'Sales+FC'!$H:$H,$C317)</f>
        <v>55</v>
      </c>
      <c r="M317" s="34">
        <f>IFERROR(SUMIFS('Sales+FC'!$D:$D,'Sales+FC'!$H:$H,$C317)/AVERAGE(J317:L317),0)</f>
        <v>3.9942857142857142</v>
      </c>
    </row>
    <row r="318" spans="1:13" x14ac:dyDescent="0.45">
      <c r="A318" s="15" t="str">
        <f>Master!C278</f>
        <v>C</v>
      </c>
      <c r="B318" s="15" t="str">
        <f>INDEX('Sales+FC'!$F:$F,MATCH(C318,'Sales+FC'!H:H,0))</f>
        <v>ABC-7</v>
      </c>
      <c r="C318" s="67" t="str">
        <f>Master!B278</f>
        <v>SKU-161</v>
      </c>
      <c r="D318" s="67" t="str">
        <f>IF(INDEX('Sales+FC'!I:I,MATCH(C318,'Sales+FC'!H:H,0))=0,"",INDEX('Sales+FC'!I:I,MATCH(C318,'Sales+FC'!H:H,0)))</f>
        <v>Description_161</v>
      </c>
      <c r="E318" s="29">
        <f>IFERROR(INDEX('SKU Level Accuracy - Last Month'!I:I,MATCH(C318,'SKU Level Accuracy - Last Month'!C:C,0)),0)</f>
        <v>1</v>
      </c>
      <c r="F318" s="29">
        <f>IFERROR(INDEX('SKU Level Accuracy - Last Month'!J:J,MATCH(C318,'SKU Level Accuracy - Last Month'!C:C,0)),0)</f>
        <v>1</v>
      </c>
      <c r="G318" s="68">
        <f>INDEX('Sales+FC'!A:A,MATCH($C318,'Sales+FC'!$H:$H,0))</f>
        <v>1402</v>
      </c>
      <c r="H318" s="68">
        <f>INDEX('Sales+FC'!B:B,MATCH($C318,'Sales+FC'!$H:$H,0))</f>
        <v>0</v>
      </c>
      <c r="I318" s="68">
        <f>INDEX('Sales+FC'!C:C,MATCH($C318,'Sales+FC'!$H:$H,0))</f>
        <v>1</v>
      </c>
      <c r="J318" s="32">
        <f>SUMIFS('Sales+FC'!AV:AV,'Sales+FC'!$H:$H,$C318)</f>
        <v>0</v>
      </c>
      <c r="K318" s="32">
        <f>SUMIFS('Sales+FC'!AW:AW,'Sales+FC'!$H:$H,$C318)</f>
        <v>0</v>
      </c>
      <c r="L318" s="32">
        <f>SUMIFS('Sales+FC'!AX:AX,'Sales+FC'!$H:$H,$C318)</f>
        <v>17</v>
      </c>
      <c r="M318" s="34">
        <f>IFERROR(SUMIFS('Sales+FC'!$D:$D,'Sales+FC'!$H:$H,$C318)/AVERAGE(J318:L318),0)</f>
        <v>0</v>
      </c>
    </row>
    <row r="319" spans="1:13" x14ac:dyDescent="0.45">
      <c r="A319" s="15" t="str">
        <f>Master!C279</f>
        <v>C</v>
      </c>
      <c r="B319" s="15" t="str">
        <f>INDEX('Sales+FC'!$F:$F,MATCH(C319,'Sales+FC'!H:H,0))</f>
        <v>ABC-12</v>
      </c>
      <c r="C319" s="67" t="str">
        <f>Master!B279</f>
        <v>SKU-451</v>
      </c>
      <c r="D319" s="67" t="str">
        <f>IF(INDEX('Sales+FC'!I:I,MATCH(C319,'Sales+FC'!H:H,0))=0,"",INDEX('Sales+FC'!I:I,MATCH(C319,'Sales+FC'!H:H,0)))</f>
        <v>Description_451</v>
      </c>
      <c r="E319" s="29">
        <f>IFERROR(INDEX('SKU Level Accuracy - Last Month'!I:I,MATCH(C319,'SKU Level Accuracy - Last Month'!C:C,0)),0)</f>
        <v>0</v>
      </c>
      <c r="F319" s="29">
        <f>IFERROR(INDEX('SKU Level Accuracy - Last Month'!J:J,MATCH(C319,'SKU Level Accuracy - Last Month'!C:C,0)),0)</f>
        <v>0</v>
      </c>
      <c r="G319" s="68">
        <f>INDEX('Sales+FC'!A:A,MATCH($C319,'Sales+FC'!$H:$H,0))</f>
        <v>1400</v>
      </c>
      <c r="H319" s="68">
        <f>INDEX('Sales+FC'!B:B,MATCH($C319,'Sales+FC'!$H:$H,0))</f>
        <v>450</v>
      </c>
      <c r="I319" s="68">
        <f>INDEX('Sales+FC'!C:C,MATCH($C319,'Sales+FC'!$H:$H,0))</f>
        <v>235.66666666666666</v>
      </c>
      <c r="J319" s="32">
        <f>SUMIFS('Sales+FC'!AV:AV,'Sales+FC'!$H:$H,$C319)</f>
        <v>450</v>
      </c>
      <c r="K319" s="32">
        <f>SUMIFS('Sales+FC'!AW:AW,'Sales+FC'!$H:$H,$C319)</f>
        <v>400</v>
      </c>
      <c r="L319" s="32">
        <f>SUMIFS('Sales+FC'!AX:AX,'Sales+FC'!$H:$H,$C319)</f>
        <v>240</v>
      </c>
      <c r="M319" s="34">
        <f>IFERROR(SUMIFS('Sales+FC'!$D:$D,'Sales+FC'!$H:$H,$C319)/AVERAGE(J319:L319),0)</f>
        <v>2.1412844036697249</v>
      </c>
    </row>
    <row r="320" spans="1:13" x14ac:dyDescent="0.45">
      <c r="A320" s="15" t="str">
        <f>Master!C280</f>
        <v>C</v>
      </c>
      <c r="B320" s="15" t="str">
        <f>INDEX('Sales+FC'!$F:$F,MATCH(C320,'Sales+FC'!H:H,0))</f>
        <v>ABC-7</v>
      </c>
      <c r="C320" s="67" t="str">
        <f>Master!B280</f>
        <v>SKU-204</v>
      </c>
      <c r="D320" s="67" t="str">
        <f>IF(INDEX('Sales+FC'!I:I,MATCH(C320,'Sales+FC'!H:H,0))=0,"",INDEX('Sales+FC'!I:I,MATCH(C320,'Sales+FC'!H:H,0)))</f>
        <v>Description_204</v>
      </c>
      <c r="E320" s="29">
        <f>IFERROR(INDEX('SKU Level Accuracy - Last Month'!I:I,MATCH(C320,'SKU Level Accuracy - Last Month'!C:C,0)),0)</f>
        <v>0.73239436619718312</v>
      </c>
      <c r="F320" s="29">
        <f>IFERROR(INDEX('SKU Level Accuracy - Last Month'!J:J,MATCH(C320,'SKU Level Accuracy - Last Month'!C:C,0)),0)</f>
        <v>0</v>
      </c>
      <c r="G320" s="68">
        <f>INDEX('Sales+FC'!A:A,MATCH($C320,'Sales+FC'!$H:$H,0))</f>
        <v>1360</v>
      </c>
      <c r="H320" s="68">
        <f>INDEX('Sales+FC'!B:B,MATCH($C320,'Sales+FC'!$H:$H,0))</f>
        <v>190</v>
      </c>
      <c r="I320" s="68">
        <f>INDEX('Sales+FC'!C:C,MATCH($C320,'Sales+FC'!$H:$H,0))</f>
        <v>94.666666666666671</v>
      </c>
      <c r="J320" s="32">
        <f>SUMIFS('Sales+FC'!AV:AV,'Sales+FC'!$H:$H,$C320)</f>
        <v>190</v>
      </c>
      <c r="K320" s="32">
        <f>SUMIFS('Sales+FC'!AW:AW,'Sales+FC'!$H:$H,$C320)</f>
        <v>190</v>
      </c>
      <c r="L320" s="32">
        <f>SUMIFS('Sales+FC'!AX:AX,'Sales+FC'!$H:$H,$C320)</f>
        <v>92</v>
      </c>
      <c r="M320" s="34">
        <f>IFERROR(SUMIFS('Sales+FC'!$D:$D,'Sales+FC'!$H:$H,$C320)/AVERAGE(J320:L320),0)</f>
        <v>2.5360169491525424</v>
      </c>
    </row>
    <row r="321" spans="1:13" x14ac:dyDescent="0.45">
      <c r="A321" s="15" t="str">
        <f>Master!C281</f>
        <v>C</v>
      </c>
      <c r="B321" s="15" t="str">
        <f>INDEX('Sales+FC'!$F:$F,MATCH(C321,'Sales+FC'!H:H,0))</f>
        <v>ABC-1</v>
      </c>
      <c r="C321" s="67" t="str">
        <f>Master!B281</f>
        <v>SKU-20</v>
      </c>
      <c r="D321" s="67" t="str">
        <f>IF(INDEX('Sales+FC'!I:I,MATCH(C321,'Sales+FC'!H:H,0))=0,"",INDEX('Sales+FC'!I:I,MATCH(C321,'Sales+FC'!H:H,0)))</f>
        <v>Description_020</v>
      </c>
      <c r="E321" s="29">
        <f>IFERROR(INDEX('SKU Level Accuracy - Last Month'!I:I,MATCH(C321,'SKU Level Accuracy - Last Month'!C:C,0)),0)</f>
        <v>0.21052631578947367</v>
      </c>
      <c r="F321" s="29">
        <f>IFERROR(INDEX('SKU Level Accuracy - Last Month'!J:J,MATCH(C321,'SKU Level Accuracy - Last Month'!C:C,0)),0)</f>
        <v>0.73684210526315774</v>
      </c>
      <c r="G321" s="68">
        <f>INDEX('Sales+FC'!A:A,MATCH($C321,'Sales+FC'!$H:$H,0))</f>
        <v>1349</v>
      </c>
      <c r="H321" s="68">
        <f>INDEX('Sales+FC'!B:B,MATCH($C321,'Sales+FC'!$H:$H,0))</f>
        <v>50</v>
      </c>
      <c r="I321" s="68">
        <f>INDEX('Sales+FC'!C:C,MATCH($C321,'Sales+FC'!$H:$H,0))</f>
        <v>50.333333333333336</v>
      </c>
      <c r="J321" s="32">
        <f>SUMIFS('Sales+FC'!AV:AV,'Sales+FC'!$H:$H,$C321)</f>
        <v>50</v>
      </c>
      <c r="K321" s="32">
        <f>SUMIFS('Sales+FC'!AW:AW,'Sales+FC'!$H:$H,$C321)</f>
        <v>50</v>
      </c>
      <c r="L321" s="32">
        <f>SUMIFS('Sales+FC'!AX:AX,'Sales+FC'!$H:$H,$C321)</f>
        <v>24</v>
      </c>
      <c r="M321" s="34">
        <f>IFERROR(SUMIFS('Sales+FC'!$D:$D,'Sales+FC'!$H:$H,$C321)/AVERAGE(J321:L321),0)</f>
        <v>37.33064516129032</v>
      </c>
    </row>
    <row r="322" spans="1:13" x14ac:dyDescent="0.45">
      <c r="A322" s="15" t="str">
        <f>Master!C282</f>
        <v>C</v>
      </c>
      <c r="B322" s="15" t="str">
        <f>INDEX('Sales+FC'!$F:$F,MATCH(C322,'Sales+FC'!H:H,0))</f>
        <v>ABC-2</v>
      </c>
      <c r="C322" s="67" t="str">
        <f>Master!B282</f>
        <v>SKU-28</v>
      </c>
      <c r="D322" s="67" t="str">
        <f>IF(INDEX('Sales+FC'!I:I,MATCH(C322,'Sales+FC'!H:H,0))=0,"",INDEX('Sales+FC'!I:I,MATCH(C322,'Sales+FC'!H:H,0)))</f>
        <v>Description_028</v>
      </c>
      <c r="E322" s="29">
        <f>IFERROR(INDEX('SKU Level Accuracy - Last Month'!I:I,MATCH(C322,'SKU Level Accuracy - Last Month'!C:C,0)),0)</f>
        <v>0.91860465116279066</v>
      </c>
      <c r="F322" s="29">
        <f>IFERROR(INDEX('SKU Level Accuracy - Last Month'!J:J,MATCH(C322,'SKU Level Accuracy - Last Month'!C:C,0)),0)</f>
        <v>0.48837209302325568</v>
      </c>
      <c r="G322" s="68">
        <f>INDEX('Sales+FC'!A:A,MATCH($C322,'Sales+FC'!$H:$H,0))</f>
        <v>1290</v>
      </c>
      <c r="H322" s="68">
        <f>INDEX('Sales+FC'!B:B,MATCH($C322,'Sales+FC'!$H:$H,0))</f>
        <v>130</v>
      </c>
      <c r="I322" s="68">
        <f>INDEX('Sales+FC'!C:C,MATCH($C322,'Sales+FC'!$H:$H,0))</f>
        <v>96.666666666666671</v>
      </c>
      <c r="J322" s="32">
        <f>SUMIFS('Sales+FC'!AV:AV,'Sales+FC'!$H:$H,$C322)</f>
        <v>130</v>
      </c>
      <c r="K322" s="32">
        <f>SUMIFS('Sales+FC'!AW:AW,'Sales+FC'!$H:$H,$C322)</f>
        <v>130</v>
      </c>
      <c r="L322" s="32">
        <f>SUMIFS('Sales+FC'!AX:AX,'Sales+FC'!$H:$H,$C322)</f>
        <v>72</v>
      </c>
      <c r="M322" s="34">
        <f>IFERROR(SUMIFS('Sales+FC'!$D:$D,'Sales+FC'!$H:$H,$C322)/AVERAGE(J322:L322),0)</f>
        <v>9.975903614457831</v>
      </c>
    </row>
    <row r="323" spans="1:13" x14ac:dyDescent="0.45">
      <c r="A323" s="15" t="str">
        <f>Master!C283</f>
        <v>C</v>
      </c>
      <c r="B323" s="15" t="str">
        <f>INDEX('Sales+FC'!$F:$F,MATCH(C323,'Sales+FC'!H:H,0))</f>
        <v>ABC-12</v>
      </c>
      <c r="C323" s="67" t="str">
        <f>Master!B283</f>
        <v>SKU-369</v>
      </c>
      <c r="D323" s="67" t="str">
        <f>IF(INDEX('Sales+FC'!I:I,MATCH(C323,'Sales+FC'!H:H,0))=0,"",INDEX('Sales+FC'!I:I,MATCH(C323,'Sales+FC'!H:H,0)))</f>
        <v>Description_369</v>
      </c>
      <c r="E323" s="29">
        <f>IFERROR(INDEX('SKU Level Accuracy - Last Month'!I:I,MATCH(C323,'SKU Level Accuracy - Last Month'!C:C,0)),0)</f>
        <v>0.96363636363636362</v>
      </c>
      <c r="F323" s="29">
        <f>IFERROR(INDEX('SKU Level Accuracy - Last Month'!J:J,MATCH(C323,'SKU Level Accuracy - Last Month'!C:C,0)),0)</f>
        <v>0.54545454545454541</v>
      </c>
      <c r="G323" s="68">
        <f>INDEX('Sales+FC'!A:A,MATCH($C323,'Sales+FC'!$H:$H,0))</f>
        <v>1267</v>
      </c>
      <c r="H323" s="68">
        <f>INDEX('Sales+FC'!B:B,MATCH($C323,'Sales+FC'!$H:$H,0))</f>
        <v>160</v>
      </c>
      <c r="I323" s="68">
        <f>INDEX('Sales+FC'!C:C,MATCH($C323,'Sales+FC'!$H:$H,0))</f>
        <v>145.33333333333334</v>
      </c>
      <c r="J323" s="32">
        <f>SUMIFS('Sales+FC'!AV:AV,'Sales+FC'!$H:$H,$C323)</f>
        <v>160</v>
      </c>
      <c r="K323" s="32">
        <f>SUMIFS('Sales+FC'!AW:AW,'Sales+FC'!$H:$H,$C323)</f>
        <v>120</v>
      </c>
      <c r="L323" s="32">
        <f>SUMIFS('Sales+FC'!AX:AX,'Sales+FC'!$H:$H,$C323)</f>
        <v>44</v>
      </c>
      <c r="M323" s="34">
        <f>IFERROR(SUMIFS('Sales+FC'!$D:$D,'Sales+FC'!$H:$H,$C323)/AVERAGE(J323:L323),0)</f>
        <v>14.314814814814815</v>
      </c>
    </row>
    <row r="324" spans="1:13" x14ac:dyDescent="0.45">
      <c r="A324" s="15" t="str">
        <f>Master!C284</f>
        <v>C</v>
      </c>
      <c r="B324" s="15" t="str">
        <f>INDEX('Sales+FC'!$F:$F,MATCH(C324,'Sales+FC'!H:H,0))</f>
        <v>ABC-11</v>
      </c>
      <c r="C324" s="67" t="str">
        <f>Master!B284</f>
        <v>SKU-313</v>
      </c>
      <c r="D324" s="67" t="str">
        <f>IF(INDEX('Sales+FC'!I:I,MATCH(C324,'Sales+FC'!H:H,0))=0,"",INDEX('Sales+FC'!I:I,MATCH(C324,'Sales+FC'!H:H,0)))</f>
        <v>Description_313</v>
      </c>
      <c r="E324" s="29">
        <f>IFERROR(INDEX('SKU Level Accuracy - Last Month'!I:I,MATCH(C324,'SKU Level Accuracy - Last Month'!C:C,0)),0)</f>
        <v>0.98019801980198007</v>
      </c>
      <c r="F324" s="29">
        <f>IFERROR(INDEX('SKU Level Accuracy - Last Month'!J:J,MATCH(C324,'SKU Level Accuracy - Last Month'!C:C,0)),0)</f>
        <v>0.51485148514851486</v>
      </c>
      <c r="G324" s="68">
        <f>INDEX('Sales+FC'!A:A,MATCH($C324,'Sales+FC'!$H:$H,0))</f>
        <v>1238</v>
      </c>
      <c r="H324" s="68">
        <f>INDEX('Sales+FC'!B:B,MATCH($C324,'Sales+FC'!$H:$H,0))</f>
        <v>150</v>
      </c>
      <c r="I324" s="68">
        <f>INDEX('Sales+FC'!C:C,MATCH($C324,'Sales+FC'!$H:$H,0))</f>
        <v>97.666666666666671</v>
      </c>
      <c r="J324" s="32">
        <f>SUMIFS('Sales+FC'!AV:AV,'Sales+FC'!$H:$H,$C324)</f>
        <v>150</v>
      </c>
      <c r="K324" s="32">
        <f>SUMIFS('Sales+FC'!AW:AW,'Sales+FC'!$H:$H,$C324)</f>
        <v>150</v>
      </c>
      <c r="L324" s="32">
        <f>SUMIFS('Sales+FC'!AX:AX,'Sales+FC'!$H:$H,$C324)</f>
        <v>100</v>
      </c>
      <c r="M324" s="34">
        <f>IFERROR(SUMIFS('Sales+FC'!$D:$D,'Sales+FC'!$H:$H,$C324)/AVERAGE(J324:L324),0)</f>
        <v>4.4775</v>
      </c>
    </row>
    <row r="325" spans="1:13" x14ac:dyDescent="0.45">
      <c r="A325" s="15" t="str">
        <f>Master!C285</f>
        <v>C</v>
      </c>
      <c r="B325" s="15" t="str">
        <f>INDEX('Sales+FC'!$F:$F,MATCH(C325,'Sales+FC'!H:H,0))</f>
        <v>ABC-3</v>
      </c>
      <c r="C325" s="67" t="str">
        <f>Master!B285</f>
        <v>SKU-87</v>
      </c>
      <c r="D325" s="67" t="str">
        <f>IF(INDEX('Sales+FC'!I:I,MATCH(C325,'Sales+FC'!H:H,0))=0,"",INDEX('Sales+FC'!I:I,MATCH(C325,'Sales+FC'!H:H,0)))</f>
        <v>Description_087</v>
      </c>
      <c r="E325" s="29">
        <f>IFERROR(INDEX('SKU Level Accuracy - Last Month'!I:I,MATCH(C325,'SKU Level Accuracy - Last Month'!C:C,0)),0)</f>
        <v>0.74264705882352933</v>
      </c>
      <c r="F325" s="29">
        <f>IFERROR(INDEX('SKU Level Accuracy - Last Month'!J:J,MATCH(C325,'SKU Level Accuracy - Last Month'!C:C,0)),0)</f>
        <v>0</v>
      </c>
      <c r="G325" s="68">
        <f>INDEX('Sales+FC'!A:A,MATCH($C325,'Sales+FC'!$H:$H,0))</f>
        <v>1221</v>
      </c>
      <c r="H325" s="68">
        <f>INDEX('Sales+FC'!B:B,MATCH($C325,'Sales+FC'!$H:$H,0))</f>
        <v>280</v>
      </c>
      <c r="I325" s="68">
        <f>INDEX('Sales+FC'!C:C,MATCH($C325,'Sales+FC'!$H:$H,0))</f>
        <v>94.333333333333329</v>
      </c>
      <c r="J325" s="32">
        <f>SUMIFS('Sales+FC'!AV:AV,'Sales+FC'!$H:$H,$C325)</f>
        <v>280</v>
      </c>
      <c r="K325" s="32">
        <f>SUMIFS('Sales+FC'!AW:AW,'Sales+FC'!$H:$H,$C325)</f>
        <v>120</v>
      </c>
      <c r="L325" s="32">
        <f>SUMIFS('Sales+FC'!AX:AX,'Sales+FC'!$H:$H,$C325)</f>
        <v>221</v>
      </c>
      <c r="M325" s="34">
        <f>IFERROR(SUMIFS('Sales+FC'!$D:$D,'Sales+FC'!$H:$H,$C325)/AVERAGE(J325:L325),0)</f>
        <v>7.4879227053140101</v>
      </c>
    </row>
    <row r="326" spans="1:13" x14ac:dyDescent="0.45">
      <c r="A326" s="15" t="str">
        <f>Master!C286</f>
        <v>C</v>
      </c>
      <c r="B326" s="15" t="str">
        <f>INDEX('Sales+FC'!$F:$F,MATCH(C326,'Sales+FC'!H:H,0))</f>
        <v>ABC-11</v>
      </c>
      <c r="C326" s="67" t="str">
        <f>Master!B286</f>
        <v>SKU-332</v>
      </c>
      <c r="D326" s="67" t="str">
        <f>IF(INDEX('Sales+FC'!I:I,MATCH(C326,'Sales+FC'!H:H,0))=0,"",INDEX('Sales+FC'!I:I,MATCH(C326,'Sales+FC'!H:H,0)))</f>
        <v>Description_332</v>
      </c>
      <c r="E326" s="29">
        <f>IFERROR(INDEX('SKU Level Accuracy - Last Month'!I:I,MATCH(C326,'SKU Level Accuracy - Last Month'!C:C,0)),0)</f>
        <v>0.49242424242424232</v>
      </c>
      <c r="F326" s="29">
        <f>IFERROR(INDEX('SKU Level Accuracy - Last Month'!J:J,MATCH(C326,'SKU Level Accuracy - Last Month'!C:C,0)),0)</f>
        <v>0.98484848484848486</v>
      </c>
      <c r="G326" s="68">
        <f>INDEX('Sales+FC'!A:A,MATCH($C326,'Sales+FC'!$H:$H,0))</f>
        <v>1216</v>
      </c>
      <c r="H326" s="68">
        <f>INDEX('Sales+FC'!B:B,MATCH($C326,'Sales+FC'!$H:$H,0))</f>
        <v>130</v>
      </c>
      <c r="I326" s="68">
        <f>INDEX('Sales+FC'!C:C,MATCH($C326,'Sales+FC'!$H:$H,0))</f>
        <v>91</v>
      </c>
      <c r="J326" s="32">
        <f>SUMIFS('Sales+FC'!AV:AV,'Sales+FC'!$H:$H,$C326)</f>
        <v>130</v>
      </c>
      <c r="K326" s="32">
        <f>SUMIFS('Sales+FC'!AW:AW,'Sales+FC'!$H:$H,$C326)</f>
        <v>130</v>
      </c>
      <c r="L326" s="32">
        <f>SUMIFS('Sales+FC'!AX:AX,'Sales+FC'!$H:$H,$C326)</f>
        <v>72</v>
      </c>
      <c r="M326" s="34">
        <f>IFERROR(SUMIFS('Sales+FC'!$D:$D,'Sales+FC'!$H:$H,$C326)/AVERAGE(J326:L326),0)</f>
        <v>14.936746987951807</v>
      </c>
    </row>
    <row r="327" spans="1:13" x14ac:dyDescent="0.45">
      <c r="A327" s="15" t="str">
        <f>Master!C287</f>
        <v>C</v>
      </c>
      <c r="B327" s="15" t="str">
        <f>INDEX('Sales+FC'!$F:$F,MATCH(C327,'Sales+FC'!H:H,0))</f>
        <v>ABC-7</v>
      </c>
      <c r="C327" s="67" t="str">
        <f>Master!B287</f>
        <v>SKU-182</v>
      </c>
      <c r="D327" s="67" t="str">
        <f>IF(INDEX('Sales+FC'!I:I,MATCH(C327,'Sales+FC'!H:H,0))=0,"",INDEX('Sales+FC'!I:I,MATCH(C327,'Sales+FC'!H:H,0)))</f>
        <v>Description_182</v>
      </c>
      <c r="E327" s="29">
        <f>IFERROR(INDEX('SKU Level Accuracy - Last Month'!I:I,MATCH(C327,'SKU Level Accuracy - Last Month'!C:C,0)),0)</f>
        <v>0.35849056603773588</v>
      </c>
      <c r="F327" s="29">
        <f>IFERROR(INDEX('SKU Level Accuracy - Last Month'!J:J,MATCH(C327,'SKU Level Accuracy - Last Month'!C:C,0)),0)</f>
        <v>0</v>
      </c>
      <c r="G327" s="68">
        <f>INDEX('Sales+FC'!A:A,MATCH($C327,'Sales+FC'!$H:$H,0))</f>
        <v>1201</v>
      </c>
      <c r="H327" s="68">
        <f>INDEX('Sales+FC'!B:B,MATCH($C327,'Sales+FC'!$H:$H,0))</f>
        <v>115</v>
      </c>
      <c r="I327" s="68">
        <f>INDEX('Sales+FC'!C:C,MATCH($C327,'Sales+FC'!$H:$H,0))</f>
        <v>64.333333333333329</v>
      </c>
      <c r="J327" s="32">
        <f>SUMIFS('Sales+FC'!AV:AV,'Sales+FC'!$H:$H,$C327)</f>
        <v>115</v>
      </c>
      <c r="K327" s="32">
        <f>SUMIFS('Sales+FC'!AW:AW,'Sales+FC'!$H:$H,$C327)</f>
        <v>115</v>
      </c>
      <c r="L327" s="32">
        <f>SUMIFS('Sales+FC'!AX:AX,'Sales+FC'!$H:$H,$C327)</f>
        <v>108</v>
      </c>
      <c r="M327" s="34">
        <f>IFERROR(SUMIFS('Sales+FC'!$D:$D,'Sales+FC'!$H:$H,$C327)/AVERAGE(J327:L327),0)</f>
        <v>15.86094674556213</v>
      </c>
    </row>
    <row r="328" spans="1:13" x14ac:dyDescent="0.45">
      <c r="A328" s="15" t="str">
        <f>Master!C288</f>
        <v>C</v>
      </c>
      <c r="B328" s="15" t="str">
        <f>INDEX('Sales+FC'!$F:$F,MATCH(C328,'Sales+FC'!H:H,0))</f>
        <v>ABC-10</v>
      </c>
      <c r="C328" s="67" t="str">
        <f>Master!B288</f>
        <v>SKU-431</v>
      </c>
      <c r="D328" s="67" t="str">
        <f>IF(INDEX('Sales+FC'!I:I,MATCH(C328,'Sales+FC'!H:H,0))=0,"",INDEX('Sales+FC'!I:I,MATCH(C328,'Sales+FC'!H:H,0)))</f>
        <v>Description_431</v>
      </c>
      <c r="E328" s="29">
        <f>IFERROR(INDEX('SKU Level Accuracy - Last Month'!I:I,MATCH(C328,'SKU Level Accuracy - Last Month'!C:C,0)),0)</f>
        <v>0</v>
      </c>
      <c r="F328" s="29">
        <f>IFERROR(INDEX('SKU Level Accuracy - Last Month'!J:J,MATCH(C328,'SKU Level Accuracy - Last Month'!C:C,0)),0)</f>
        <v>0</v>
      </c>
      <c r="G328" s="68">
        <f>INDEX('Sales+FC'!A:A,MATCH($C328,'Sales+FC'!$H:$H,0))</f>
        <v>1181</v>
      </c>
      <c r="H328" s="68">
        <f>INDEX('Sales+FC'!B:B,MATCH($C328,'Sales+FC'!$H:$H,0))</f>
        <v>110</v>
      </c>
      <c r="I328" s="68">
        <f>INDEX('Sales+FC'!C:C,MATCH($C328,'Sales+FC'!$H:$H,0))</f>
        <v>64.333333333333329</v>
      </c>
      <c r="J328" s="32">
        <f>SUMIFS('Sales+FC'!AV:AV,'Sales+FC'!$H:$H,$C328)</f>
        <v>110</v>
      </c>
      <c r="K328" s="32">
        <f>SUMIFS('Sales+FC'!AW:AW,'Sales+FC'!$H:$H,$C328)</f>
        <v>80</v>
      </c>
      <c r="L328" s="32">
        <f>SUMIFS('Sales+FC'!AX:AX,'Sales+FC'!$H:$H,$C328)</f>
        <v>69</v>
      </c>
      <c r="M328" s="34">
        <f>IFERROR(SUMIFS('Sales+FC'!$D:$D,'Sales+FC'!$H:$H,$C328)/AVERAGE(J328:L328),0)</f>
        <v>0</v>
      </c>
    </row>
    <row r="329" spans="1:13" x14ac:dyDescent="0.45">
      <c r="A329" s="15" t="str">
        <f>Master!C289</f>
        <v>C</v>
      </c>
      <c r="B329" s="15" t="str">
        <f>INDEX('Sales+FC'!$F:$F,MATCH(C329,'Sales+FC'!H:H,0))</f>
        <v>ABC-12</v>
      </c>
      <c r="C329" s="67" t="str">
        <f>Master!B289</f>
        <v>SKU-376</v>
      </c>
      <c r="D329" s="67" t="str">
        <f>IF(INDEX('Sales+FC'!I:I,MATCH(C329,'Sales+FC'!H:H,0))=0,"",INDEX('Sales+FC'!I:I,MATCH(C329,'Sales+FC'!H:H,0)))</f>
        <v>Description_376</v>
      </c>
      <c r="E329" s="29">
        <f>IFERROR(INDEX('SKU Level Accuracy - Last Month'!I:I,MATCH(C329,'SKU Level Accuracy - Last Month'!C:C,0)),0)</f>
        <v>0.92753623188405798</v>
      </c>
      <c r="F329" s="29">
        <f>IFERROR(INDEX('SKU Level Accuracy - Last Month'!J:J,MATCH(C329,'SKU Level Accuracy - Last Month'!C:C,0)),0)</f>
        <v>0.89855072463768115</v>
      </c>
      <c r="G329" s="68">
        <f>INDEX('Sales+FC'!A:A,MATCH($C329,'Sales+FC'!$H:$H,0))</f>
        <v>1170</v>
      </c>
      <c r="H329" s="68">
        <f>INDEX('Sales+FC'!B:B,MATCH($C329,'Sales+FC'!$H:$H,0))</f>
        <v>62</v>
      </c>
      <c r="I329" s="68">
        <f>INDEX('Sales+FC'!C:C,MATCH($C329,'Sales+FC'!$H:$H,0))</f>
        <v>32</v>
      </c>
      <c r="J329" s="32">
        <f>SUMIFS('Sales+FC'!AV:AV,'Sales+FC'!$H:$H,$C329)</f>
        <v>62</v>
      </c>
      <c r="K329" s="32">
        <f>SUMIFS('Sales+FC'!AW:AW,'Sales+FC'!$H:$H,$C329)</f>
        <v>62</v>
      </c>
      <c r="L329" s="32">
        <f>SUMIFS('Sales+FC'!AX:AX,'Sales+FC'!$H:$H,$C329)</f>
        <v>29</v>
      </c>
      <c r="M329" s="34">
        <f>IFERROR(SUMIFS('Sales+FC'!$D:$D,'Sales+FC'!$H:$H,$C329)/AVERAGE(J329:L329),0)</f>
        <v>8.7058823529411757</v>
      </c>
    </row>
    <row r="330" spans="1:13" x14ac:dyDescent="0.45">
      <c r="A330" s="15" t="str">
        <f>Master!C290</f>
        <v>C</v>
      </c>
      <c r="B330" s="15" t="str">
        <f>INDEX('Sales+FC'!$F:$F,MATCH(C330,'Sales+FC'!H:H,0))</f>
        <v>ABC-1</v>
      </c>
      <c r="C330" s="67" t="str">
        <f>Master!B290</f>
        <v>SKU-8</v>
      </c>
      <c r="D330" s="67" t="str">
        <f>IF(INDEX('Sales+FC'!I:I,MATCH(C330,'Sales+FC'!H:H,0))=0,"",INDEX('Sales+FC'!I:I,MATCH(C330,'Sales+FC'!H:H,0)))</f>
        <v>Description_008</v>
      </c>
      <c r="E330" s="29">
        <f>IFERROR(INDEX('SKU Level Accuracy - Last Month'!I:I,MATCH(C330,'SKU Level Accuracy - Last Month'!C:C,0)),0)</f>
        <v>1</v>
      </c>
      <c r="F330" s="29">
        <f>IFERROR(INDEX('SKU Level Accuracy - Last Month'!J:J,MATCH(C330,'SKU Level Accuracy - Last Month'!C:C,0)),0)</f>
        <v>1</v>
      </c>
      <c r="G330" s="68">
        <f>INDEX('Sales+FC'!A:A,MATCH($C330,'Sales+FC'!$H:$H,0))</f>
        <v>1143</v>
      </c>
      <c r="H330" s="68">
        <f>INDEX('Sales+FC'!B:B,MATCH($C330,'Sales+FC'!$H:$H,0))</f>
        <v>30</v>
      </c>
      <c r="I330" s="68">
        <f>INDEX('Sales+FC'!C:C,MATCH($C330,'Sales+FC'!$H:$H,0))</f>
        <v>39.333333333333336</v>
      </c>
      <c r="J330" s="32">
        <f>SUMIFS('Sales+FC'!AV:AV,'Sales+FC'!$H:$H,$C330)</f>
        <v>30</v>
      </c>
      <c r="K330" s="32">
        <f>SUMIFS('Sales+FC'!AW:AW,'Sales+FC'!$H:$H,$C330)</f>
        <v>30</v>
      </c>
      <c r="L330" s="32">
        <f>SUMIFS('Sales+FC'!AX:AX,'Sales+FC'!$H:$H,$C330)</f>
        <v>17</v>
      </c>
      <c r="M330" s="34">
        <f>IFERROR(SUMIFS('Sales+FC'!$D:$D,'Sales+FC'!$H:$H,$C330)/AVERAGE(J330:L330),0)</f>
        <v>0</v>
      </c>
    </row>
    <row r="331" spans="1:13" x14ac:dyDescent="0.45">
      <c r="A331" s="15" t="str">
        <f>Master!C291</f>
        <v>C</v>
      </c>
      <c r="B331" s="15" t="str">
        <f>INDEX('Sales+FC'!$F:$F,MATCH(C331,'Sales+FC'!H:H,0))</f>
        <v>ABC-11</v>
      </c>
      <c r="C331" s="67" t="str">
        <f>Master!B291</f>
        <v>SKU-316</v>
      </c>
      <c r="D331" s="67" t="str">
        <f>IF(INDEX('Sales+FC'!I:I,MATCH(C331,'Sales+FC'!H:H,0))=0,"",INDEX('Sales+FC'!I:I,MATCH(C331,'Sales+FC'!H:H,0)))</f>
        <v>Description_316</v>
      </c>
      <c r="E331" s="29">
        <f>IFERROR(INDEX('SKU Level Accuracy - Last Month'!I:I,MATCH(C331,'SKU Level Accuracy - Last Month'!C:C,0)),0)</f>
        <v>1.6129032258064613E-2</v>
      </c>
      <c r="F331" s="29">
        <f>IFERROR(INDEX('SKU Level Accuracy - Last Month'!J:J,MATCH(C331,'SKU Level Accuracy - Last Month'!C:C,0)),0)</f>
        <v>0</v>
      </c>
      <c r="G331" s="68">
        <f>INDEX('Sales+FC'!A:A,MATCH($C331,'Sales+FC'!$H:$H,0))</f>
        <v>1121</v>
      </c>
      <c r="H331" s="68">
        <f>INDEX('Sales+FC'!B:B,MATCH($C331,'Sales+FC'!$H:$H,0))</f>
        <v>150</v>
      </c>
      <c r="I331" s="68">
        <f>INDEX('Sales+FC'!C:C,MATCH($C331,'Sales+FC'!$H:$H,0))</f>
        <v>85.666666666666671</v>
      </c>
      <c r="J331" s="32">
        <f>SUMIFS('Sales+FC'!AV:AV,'Sales+FC'!$H:$H,$C331)</f>
        <v>150</v>
      </c>
      <c r="K331" s="32">
        <f>SUMIFS('Sales+FC'!AW:AW,'Sales+FC'!$H:$H,$C331)</f>
        <v>150</v>
      </c>
      <c r="L331" s="32">
        <f>SUMIFS('Sales+FC'!AX:AX,'Sales+FC'!$H:$H,$C331)</f>
        <v>89</v>
      </c>
      <c r="M331" s="34">
        <f>IFERROR(SUMIFS('Sales+FC'!$D:$D,'Sales+FC'!$H:$H,$C331)/AVERAGE(J331:L331),0)</f>
        <v>11.190231362467868</v>
      </c>
    </row>
    <row r="332" spans="1:13" x14ac:dyDescent="0.45">
      <c r="A332" s="15" t="str">
        <f>Master!C292</f>
        <v>C</v>
      </c>
      <c r="B332" s="15" t="str">
        <f>INDEX('Sales+FC'!$F:$F,MATCH(C332,'Sales+FC'!H:H,0))</f>
        <v>ABC-11</v>
      </c>
      <c r="C332" s="67" t="str">
        <f>Master!B292</f>
        <v>SKU-314</v>
      </c>
      <c r="D332" s="67" t="str">
        <f>IF(INDEX('Sales+FC'!I:I,MATCH(C332,'Sales+FC'!H:H,0))=0,"",INDEX('Sales+FC'!I:I,MATCH(C332,'Sales+FC'!H:H,0)))</f>
        <v>Description_314</v>
      </c>
      <c r="E332" s="29">
        <f>IFERROR(INDEX('SKU Level Accuracy - Last Month'!I:I,MATCH(C332,'SKU Level Accuracy - Last Month'!C:C,0)),0)</f>
        <v>0.95714285714285718</v>
      </c>
      <c r="F332" s="29">
        <f>IFERROR(INDEX('SKU Level Accuracy - Last Month'!J:J,MATCH(C332,'SKU Level Accuracy - Last Month'!C:C,0)),0)</f>
        <v>0</v>
      </c>
      <c r="G332" s="68">
        <f>INDEX('Sales+FC'!A:A,MATCH($C332,'Sales+FC'!$H:$H,0))</f>
        <v>1099</v>
      </c>
      <c r="H332" s="68">
        <f>INDEX('Sales+FC'!B:B,MATCH($C332,'Sales+FC'!$H:$H,0))</f>
        <v>150</v>
      </c>
      <c r="I332" s="68">
        <f>INDEX('Sales+FC'!C:C,MATCH($C332,'Sales+FC'!$H:$H,0))</f>
        <v>64</v>
      </c>
      <c r="J332" s="32">
        <f>SUMIFS('Sales+FC'!AV:AV,'Sales+FC'!$H:$H,$C332)</f>
        <v>150</v>
      </c>
      <c r="K332" s="32">
        <f>SUMIFS('Sales+FC'!AW:AW,'Sales+FC'!$H:$H,$C332)</f>
        <v>150</v>
      </c>
      <c r="L332" s="32">
        <f>SUMIFS('Sales+FC'!AX:AX,'Sales+FC'!$H:$H,$C332)</f>
        <v>98</v>
      </c>
      <c r="M332" s="34">
        <f>IFERROR(SUMIFS('Sales+FC'!$D:$D,'Sales+FC'!$H:$H,$C332)/AVERAGE(J332:L332),0)</f>
        <v>7.9371859296482414</v>
      </c>
    </row>
    <row r="333" spans="1:13" x14ac:dyDescent="0.45">
      <c r="A333" s="15" t="str">
        <f>Master!C293</f>
        <v>C</v>
      </c>
      <c r="B333" s="15" t="str">
        <f>INDEX('Sales+FC'!$F:$F,MATCH(C333,'Sales+FC'!H:H,0))</f>
        <v>ABC-10</v>
      </c>
      <c r="C333" s="67" t="str">
        <f>Master!B293</f>
        <v>SKU-275</v>
      </c>
      <c r="D333" s="67" t="str">
        <f>IF(INDEX('Sales+FC'!I:I,MATCH(C333,'Sales+FC'!H:H,0))=0,"",INDEX('Sales+FC'!I:I,MATCH(C333,'Sales+FC'!H:H,0)))</f>
        <v>Description_275</v>
      </c>
      <c r="E333" s="29">
        <f>IFERROR(INDEX('SKU Level Accuracy - Last Month'!I:I,MATCH(C333,'SKU Level Accuracy - Last Month'!C:C,0)),0)</f>
        <v>0.5270270270270272</v>
      </c>
      <c r="F333" s="29">
        <f>IFERROR(INDEX('SKU Level Accuracy - Last Month'!J:J,MATCH(C333,'SKU Level Accuracy - Last Month'!C:C,0)),0)</f>
        <v>0.58108108108108114</v>
      </c>
      <c r="G333" s="68">
        <f>INDEX('Sales+FC'!A:A,MATCH($C333,'Sales+FC'!$H:$H,0))</f>
        <v>1097</v>
      </c>
      <c r="H333" s="68">
        <f>INDEX('Sales+FC'!B:B,MATCH($C333,'Sales+FC'!$H:$H,0))</f>
        <v>105</v>
      </c>
      <c r="I333" s="68">
        <f>INDEX('Sales+FC'!C:C,MATCH($C333,'Sales+FC'!$H:$H,0))</f>
        <v>67</v>
      </c>
      <c r="J333" s="32">
        <f>SUMIFS('Sales+FC'!AV:AV,'Sales+FC'!$H:$H,$C333)</f>
        <v>105</v>
      </c>
      <c r="K333" s="32">
        <f>SUMIFS('Sales+FC'!AW:AW,'Sales+FC'!$H:$H,$C333)</f>
        <v>80</v>
      </c>
      <c r="L333" s="32">
        <f>SUMIFS('Sales+FC'!AX:AX,'Sales+FC'!$H:$H,$C333)</f>
        <v>80</v>
      </c>
      <c r="M333" s="34">
        <f>IFERROR(SUMIFS('Sales+FC'!$D:$D,'Sales+FC'!$H:$H,$C333)/AVERAGE(J333:L333),0)</f>
        <v>5.7735849056603774</v>
      </c>
    </row>
    <row r="334" spans="1:13" x14ac:dyDescent="0.45">
      <c r="A334" s="15" t="str">
        <f>Master!C294</f>
        <v>C</v>
      </c>
      <c r="B334" s="15" t="str">
        <f>INDEX('Sales+FC'!$F:$F,MATCH(C334,'Sales+FC'!H:H,0))</f>
        <v>ABC-1</v>
      </c>
      <c r="C334" s="67" t="str">
        <f>Master!B294</f>
        <v>SKU-3</v>
      </c>
      <c r="D334" s="67" t="str">
        <f>IF(INDEX('Sales+FC'!I:I,MATCH(C334,'Sales+FC'!H:H,0))=0,"",INDEX('Sales+FC'!I:I,MATCH(C334,'Sales+FC'!H:H,0)))</f>
        <v>Description_003</v>
      </c>
      <c r="E334" s="29">
        <f>IFERROR(INDEX('SKU Level Accuracy - Last Month'!I:I,MATCH(C334,'SKU Level Accuracy - Last Month'!C:C,0)),0)</f>
        <v>0.66666666666666674</v>
      </c>
      <c r="F334" s="29">
        <f>IFERROR(INDEX('SKU Level Accuracy - Last Month'!J:J,MATCH(C334,'SKU Level Accuracy - Last Month'!C:C,0)),0)</f>
        <v>0.66666666666666674</v>
      </c>
      <c r="G334" s="68">
        <f>INDEX('Sales+FC'!A:A,MATCH($C334,'Sales+FC'!$H:$H,0))</f>
        <v>1087</v>
      </c>
      <c r="H334" s="68">
        <f>INDEX('Sales+FC'!B:B,MATCH($C334,'Sales+FC'!$H:$H,0))</f>
        <v>40</v>
      </c>
      <c r="I334" s="68">
        <f>INDEX('Sales+FC'!C:C,MATCH($C334,'Sales+FC'!$H:$H,0))</f>
        <v>47</v>
      </c>
      <c r="J334" s="32">
        <f>SUMIFS('Sales+FC'!AV:AV,'Sales+FC'!$H:$H,$C334)</f>
        <v>40</v>
      </c>
      <c r="K334" s="32">
        <f>SUMIFS('Sales+FC'!AW:AW,'Sales+FC'!$H:$H,$C334)</f>
        <v>40</v>
      </c>
      <c r="L334" s="32">
        <f>SUMIFS('Sales+FC'!AX:AX,'Sales+FC'!$H:$H,$C334)</f>
        <v>16</v>
      </c>
      <c r="M334" s="34">
        <f>IFERROR(SUMIFS('Sales+FC'!$D:$D,'Sales+FC'!$H:$H,$C334)/AVERAGE(J334:L334),0)</f>
        <v>12.46875</v>
      </c>
    </row>
    <row r="335" spans="1:13" x14ac:dyDescent="0.45">
      <c r="A335" s="15" t="str">
        <f>Master!C295</f>
        <v>C</v>
      </c>
      <c r="B335" s="15" t="str">
        <f>INDEX('Sales+FC'!$F:$F,MATCH(C335,'Sales+FC'!H:H,0))</f>
        <v>ABC-11</v>
      </c>
      <c r="C335" s="67" t="str">
        <f>Master!B295</f>
        <v>SKU-352</v>
      </c>
      <c r="D335" s="67" t="str">
        <f>IF(INDEX('Sales+FC'!I:I,MATCH(C335,'Sales+FC'!H:H,0))=0,"",INDEX('Sales+FC'!I:I,MATCH(C335,'Sales+FC'!H:H,0)))</f>
        <v>Description_352</v>
      </c>
      <c r="E335" s="29">
        <f>IFERROR(INDEX('SKU Level Accuracy - Last Month'!I:I,MATCH(C335,'SKU Level Accuracy - Last Month'!C:C,0)),0)</f>
        <v>0.67796610169491522</v>
      </c>
      <c r="F335" s="29">
        <f>IFERROR(INDEX('SKU Level Accuracy - Last Month'!J:J,MATCH(C335,'SKU Level Accuracy - Last Month'!C:C,0)),0)</f>
        <v>0.47457627118644063</v>
      </c>
      <c r="G335" s="68">
        <f>INDEX('Sales+FC'!A:A,MATCH($C335,'Sales+FC'!$H:$H,0))</f>
        <v>1080</v>
      </c>
      <c r="H335" s="68">
        <f>INDEX('Sales+FC'!B:B,MATCH($C335,'Sales+FC'!$H:$H,0))</f>
        <v>90</v>
      </c>
      <c r="I335" s="68">
        <f>INDEX('Sales+FC'!C:C,MATCH($C335,'Sales+FC'!$H:$H,0))</f>
        <v>23.333333333333332</v>
      </c>
      <c r="J335" s="32">
        <f>SUMIFS('Sales+FC'!AV:AV,'Sales+FC'!$H:$H,$C335)</f>
        <v>90</v>
      </c>
      <c r="K335" s="32">
        <f>SUMIFS('Sales+FC'!AW:AW,'Sales+FC'!$H:$H,$C335)</f>
        <v>90</v>
      </c>
      <c r="L335" s="32">
        <f>SUMIFS('Sales+FC'!AX:AX,'Sales+FC'!$H:$H,$C335)</f>
        <v>22</v>
      </c>
      <c r="M335" s="34">
        <f>IFERROR(SUMIFS('Sales+FC'!$D:$D,'Sales+FC'!$H:$H,$C335)/AVERAGE(J335:L335),0)</f>
        <v>50.079207920792079</v>
      </c>
    </row>
    <row r="336" spans="1:13" x14ac:dyDescent="0.45">
      <c r="A336" s="15" t="str">
        <f>Master!C296</f>
        <v>C</v>
      </c>
      <c r="B336" s="15" t="str">
        <f>INDEX('Sales+FC'!$F:$F,MATCH(C336,'Sales+FC'!H:H,0))</f>
        <v>ABC-7</v>
      </c>
      <c r="C336" s="67" t="str">
        <f>Master!B296</f>
        <v>SKU-158</v>
      </c>
      <c r="D336" s="67" t="str">
        <f>IF(INDEX('Sales+FC'!I:I,MATCH(C336,'Sales+FC'!H:H,0))=0,"",INDEX('Sales+FC'!I:I,MATCH(C336,'Sales+FC'!H:H,0)))</f>
        <v>Description_158</v>
      </c>
      <c r="E336" s="29">
        <f>IFERROR(INDEX('SKU Level Accuracy - Last Month'!I:I,MATCH(C336,'SKU Level Accuracy - Last Month'!C:C,0)),0)</f>
        <v>0</v>
      </c>
      <c r="F336" s="29">
        <f>IFERROR(INDEX('SKU Level Accuracy - Last Month'!J:J,MATCH(C336,'SKU Level Accuracy - Last Month'!C:C,0)),0)</f>
        <v>0</v>
      </c>
      <c r="G336" s="68">
        <f>INDEX('Sales+FC'!A:A,MATCH($C336,'Sales+FC'!$H:$H,0))</f>
        <v>1022</v>
      </c>
      <c r="H336" s="68">
        <f>INDEX('Sales+FC'!B:B,MATCH($C336,'Sales+FC'!$H:$H,0))</f>
        <v>100</v>
      </c>
      <c r="I336" s="68">
        <f>INDEX('Sales+FC'!C:C,MATCH($C336,'Sales+FC'!$H:$H,0))</f>
        <v>33.333333333333336</v>
      </c>
      <c r="J336" s="32">
        <f>SUMIFS('Sales+FC'!AV:AV,'Sales+FC'!$H:$H,$C336)</f>
        <v>100</v>
      </c>
      <c r="K336" s="32">
        <f>SUMIFS('Sales+FC'!AW:AW,'Sales+FC'!$H:$H,$C336)</f>
        <v>100</v>
      </c>
      <c r="L336" s="32">
        <f>SUMIFS('Sales+FC'!AX:AX,'Sales+FC'!$H:$H,$C336)</f>
        <v>59</v>
      </c>
      <c r="M336" s="34">
        <f>IFERROR(SUMIFS('Sales+FC'!$D:$D,'Sales+FC'!$H:$H,$C336)/AVERAGE(J336:L336),0)</f>
        <v>9.2432432432432439</v>
      </c>
    </row>
    <row r="337" spans="1:13" x14ac:dyDescent="0.45">
      <c r="A337" s="15" t="str">
        <f>Master!C297</f>
        <v>C</v>
      </c>
      <c r="B337" s="15" t="str">
        <f>INDEX('Sales+FC'!$F:$F,MATCH(C337,'Sales+FC'!H:H,0))</f>
        <v>ABC-9</v>
      </c>
      <c r="C337" s="67" t="str">
        <f>Master!B297</f>
        <v>SKU-242</v>
      </c>
      <c r="D337" s="67" t="str">
        <f>IF(INDEX('Sales+FC'!I:I,MATCH(C337,'Sales+FC'!H:H,0))=0,"",INDEX('Sales+FC'!I:I,MATCH(C337,'Sales+FC'!H:H,0)))</f>
        <v>Description_242</v>
      </c>
      <c r="E337" s="29">
        <f>IFERROR(INDEX('SKU Level Accuracy - Last Month'!I:I,MATCH(C337,'SKU Level Accuracy - Last Month'!C:C,0)),0)</f>
        <v>0</v>
      </c>
      <c r="F337" s="29">
        <f>IFERROR(INDEX('SKU Level Accuracy - Last Month'!J:J,MATCH(C337,'SKU Level Accuracy - Last Month'!C:C,0)),0)</f>
        <v>0</v>
      </c>
      <c r="G337" s="68">
        <f>INDEX('Sales+FC'!A:A,MATCH($C337,'Sales+FC'!$H:$H,0))</f>
        <v>994</v>
      </c>
      <c r="H337" s="68">
        <f>INDEX('Sales+FC'!B:B,MATCH($C337,'Sales+FC'!$H:$H,0))</f>
        <v>230</v>
      </c>
      <c r="I337" s="68">
        <f>INDEX('Sales+FC'!C:C,MATCH($C337,'Sales+FC'!$H:$H,0))</f>
        <v>88</v>
      </c>
      <c r="J337" s="32">
        <f>SUMIFS('Sales+FC'!AV:AV,'Sales+FC'!$H:$H,$C337)</f>
        <v>230</v>
      </c>
      <c r="K337" s="32">
        <f>SUMIFS('Sales+FC'!AW:AW,'Sales+FC'!$H:$H,$C337)</f>
        <v>230</v>
      </c>
      <c r="L337" s="32">
        <f>SUMIFS('Sales+FC'!AX:AX,'Sales+FC'!$H:$H,$C337)</f>
        <v>81</v>
      </c>
      <c r="M337" s="34">
        <f>IFERROR(SUMIFS('Sales+FC'!$D:$D,'Sales+FC'!$H:$H,$C337)/AVERAGE(J337:L337),0)</f>
        <v>14.966728280961183</v>
      </c>
    </row>
    <row r="338" spans="1:13" x14ac:dyDescent="0.45">
      <c r="A338" s="15" t="str">
        <f>Master!C298</f>
        <v>C</v>
      </c>
      <c r="B338" s="15" t="str">
        <f>INDEX('Sales+FC'!$F:$F,MATCH(C338,'Sales+FC'!H:H,0))</f>
        <v>ABC-2</v>
      </c>
      <c r="C338" s="67" t="str">
        <f>Master!B298</f>
        <v>SKU-55</v>
      </c>
      <c r="D338" s="67" t="str">
        <f>IF(INDEX('Sales+FC'!I:I,MATCH(C338,'Sales+FC'!H:H,0))=0,"",INDEX('Sales+FC'!I:I,MATCH(C338,'Sales+FC'!H:H,0)))</f>
        <v>Description_055</v>
      </c>
      <c r="E338" s="29">
        <f>IFERROR(INDEX('SKU Level Accuracy - Last Month'!I:I,MATCH(C338,'SKU Level Accuracy - Last Month'!C:C,0)),0)</f>
        <v>1.5267175572518998E-2</v>
      </c>
      <c r="F338" s="29">
        <f>IFERROR(INDEX('SKU Level Accuracy - Last Month'!J:J,MATCH(C338,'SKU Level Accuracy - Last Month'!C:C,0)),0)</f>
        <v>9.1603053435114323E-2</v>
      </c>
      <c r="G338" s="68">
        <f>INDEX('Sales+FC'!A:A,MATCH($C338,'Sales+FC'!$H:$H,0))</f>
        <v>967</v>
      </c>
      <c r="H338" s="68">
        <f>INDEX('Sales+FC'!B:B,MATCH($C338,'Sales+FC'!$H:$H,0))</f>
        <v>200</v>
      </c>
      <c r="I338" s="68">
        <f>INDEX('Sales+FC'!C:C,MATCH($C338,'Sales+FC'!$H:$H,0))</f>
        <v>127.66666666666667</v>
      </c>
      <c r="J338" s="32">
        <f>SUMIFS('Sales+FC'!AV:AV,'Sales+FC'!$H:$H,$C338)</f>
        <v>200</v>
      </c>
      <c r="K338" s="32">
        <f>SUMIFS('Sales+FC'!AW:AW,'Sales+FC'!$H:$H,$C338)</f>
        <v>200</v>
      </c>
      <c r="L338" s="32">
        <f>SUMIFS('Sales+FC'!AX:AX,'Sales+FC'!$H:$H,$C338)</f>
        <v>134</v>
      </c>
      <c r="M338" s="34">
        <f>IFERROR(SUMIFS('Sales+FC'!$D:$D,'Sales+FC'!$H:$H,$C338)/AVERAGE(J338:L338),0)</f>
        <v>9.8988764044943824</v>
      </c>
    </row>
    <row r="339" spans="1:13" x14ac:dyDescent="0.45">
      <c r="A339" s="15" t="str">
        <f>Master!C299</f>
        <v>C</v>
      </c>
      <c r="B339" s="15" t="str">
        <f>INDEX('Sales+FC'!$F:$F,MATCH(C339,'Sales+FC'!H:H,0))</f>
        <v>ABC-7</v>
      </c>
      <c r="C339" s="67" t="str">
        <f>Master!B299</f>
        <v>SKU-205</v>
      </c>
      <c r="D339" s="67" t="str">
        <f>IF(INDEX('Sales+FC'!I:I,MATCH(C339,'Sales+FC'!H:H,0))=0,"",INDEX('Sales+FC'!I:I,MATCH(C339,'Sales+FC'!H:H,0)))</f>
        <v>Description_205</v>
      </c>
      <c r="E339" s="29">
        <f>IFERROR(INDEX('SKU Level Accuracy - Last Month'!I:I,MATCH(C339,'SKU Level Accuracy - Last Month'!C:C,0)),0)</f>
        <v>0.55999999999999983</v>
      </c>
      <c r="F339" s="29">
        <f>IFERROR(INDEX('SKU Level Accuracy - Last Month'!J:J,MATCH(C339,'SKU Level Accuracy - Last Month'!C:C,0)),0)</f>
        <v>2.0000000000000018E-2</v>
      </c>
      <c r="G339" s="68">
        <f>INDEX('Sales+FC'!A:A,MATCH($C339,'Sales+FC'!$H:$H,0))</f>
        <v>921</v>
      </c>
      <c r="H339" s="68">
        <f>INDEX('Sales+FC'!B:B,MATCH($C339,'Sales+FC'!$H:$H,0))</f>
        <v>99</v>
      </c>
      <c r="I339" s="68">
        <f>INDEX('Sales+FC'!C:C,MATCH($C339,'Sales+FC'!$H:$H,0))</f>
        <v>63</v>
      </c>
      <c r="J339" s="32">
        <f>SUMIFS('Sales+FC'!AV:AV,'Sales+FC'!$H:$H,$C339)</f>
        <v>99</v>
      </c>
      <c r="K339" s="32">
        <f>SUMIFS('Sales+FC'!AW:AW,'Sales+FC'!$H:$H,$C339)</f>
        <v>99</v>
      </c>
      <c r="L339" s="32">
        <f>SUMIFS('Sales+FC'!AX:AX,'Sales+FC'!$H:$H,$C339)</f>
        <v>64</v>
      </c>
      <c r="M339" s="34">
        <f>IFERROR(SUMIFS('Sales+FC'!$D:$D,'Sales+FC'!$H:$H,$C339)/AVERAGE(J339:L339),0)</f>
        <v>0.74427480916030542</v>
      </c>
    </row>
    <row r="340" spans="1:13" x14ac:dyDescent="0.45">
      <c r="A340" s="15" t="str">
        <f>Master!C300</f>
        <v>C</v>
      </c>
      <c r="B340" s="15" t="str">
        <f>INDEX('Sales+FC'!$F:$F,MATCH(C340,'Sales+FC'!H:H,0))</f>
        <v>ABC-2</v>
      </c>
      <c r="C340" s="67" t="str">
        <f>Master!B300</f>
        <v>SKU-47</v>
      </c>
      <c r="D340" s="67" t="str">
        <f>IF(INDEX('Sales+FC'!I:I,MATCH(C340,'Sales+FC'!H:H,0))=0,"",INDEX('Sales+FC'!I:I,MATCH(C340,'Sales+FC'!H:H,0)))</f>
        <v>Description_047</v>
      </c>
      <c r="E340" s="29">
        <f>IFERROR(INDEX('SKU Level Accuracy - Last Month'!I:I,MATCH(C340,'SKU Level Accuracy - Last Month'!C:C,0)),0)</f>
        <v>0</v>
      </c>
      <c r="F340" s="29">
        <f>IFERROR(INDEX('SKU Level Accuracy - Last Month'!J:J,MATCH(C340,'SKU Level Accuracy - Last Month'!C:C,0)),0)</f>
        <v>0</v>
      </c>
      <c r="G340" s="68">
        <f>INDEX('Sales+FC'!A:A,MATCH($C340,'Sales+FC'!$H:$H,0))</f>
        <v>908</v>
      </c>
      <c r="H340" s="68">
        <f>INDEX('Sales+FC'!B:B,MATCH($C340,'Sales+FC'!$H:$H,0))</f>
        <v>150</v>
      </c>
      <c r="I340" s="68">
        <f>INDEX('Sales+FC'!C:C,MATCH($C340,'Sales+FC'!$H:$H,0))</f>
        <v>77.333333333333329</v>
      </c>
      <c r="J340" s="32">
        <f>SUMIFS('Sales+FC'!AV:AV,'Sales+FC'!$H:$H,$C340)</f>
        <v>150</v>
      </c>
      <c r="K340" s="32">
        <f>SUMIFS('Sales+FC'!AW:AW,'Sales+FC'!$H:$H,$C340)</f>
        <v>150</v>
      </c>
      <c r="L340" s="32">
        <f>SUMIFS('Sales+FC'!AX:AX,'Sales+FC'!$H:$H,$C340)</f>
        <v>110</v>
      </c>
      <c r="M340" s="34">
        <f>IFERROR(SUMIFS('Sales+FC'!$D:$D,'Sales+FC'!$H:$H,$C340)/AVERAGE(J340:L340),0)</f>
        <v>32.421951219512195</v>
      </c>
    </row>
    <row r="341" spans="1:13" x14ac:dyDescent="0.45">
      <c r="A341" s="15" t="str">
        <f>Master!C301</f>
        <v>C</v>
      </c>
      <c r="B341" s="15" t="str">
        <f>INDEX('Sales+FC'!$F:$F,MATCH(C341,'Sales+FC'!H:H,0))</f>
        <v>ABC-7</v>
      </c>
      <c r="C341" s="67" t="str">
        <f>Master!B301</f>
        <v>SKU-155</v>
      </c>
      <c r="D341" s="67" t="str">
        <f>IF(INDEX('Sales+FC'!I:I,MATCH(C341,'Sales+FC'!H:H,0))=0,"",INDEX('Sales+FC'!I:I,MATCH(C341,'Sales+FC'!H:H,0)))</f>
        <v>Description_155</v>
      </c>
      <c r="E341" s="29">
        <f>IFERROR(INDEX('SKU Level Accuracy - Last Month'!I:I,MATCH(C341,'SKU Level Accuracy - Last Month'!C:C,0)),0)</f>
        <v>0</v>
      </c>
      <c r="F341" s="29">
        <f>IFERROR(INDEX('SKU Level Accuracy - Last Month'!J:J,MATCH(C341,'SKU Level Accuracy - Last Month'!C:C,0)),0)</f>
        <v>0</v>
      </c>
      <c r="G341" s="68">
        <f>INDEX('Sales+FC'!A:A,MATCH($C341,'Sales+FC'!$H:$H,0))</f>
        <v>885</v>
      </c>
      <c r="H341" s="68">
        <f>INDEX('Sales+FC'!B:B,MATCH($C341,'Sales+FC'!$H:$H,0))</f>
        <v>120</v>
      </c>
      <c r="I341" s="68">
        <f>INDEX('Sales+FC'!C:C,MATCH($C341,'Sales+FC'!$H:$H,0))</f>
        <v>58</v>
      </c>
      <c r="J341" s="32">
        <f>SUMIFS('Sales+FC'!AV:AV,'Sales+FC'!$H:$H,$C341)</f>
        <v>120</v>
      </c>
      <c r="K341" s="32">
        <f>SUMIFS('Sales+FC'!AW:AW,'Sales+FC'!$H:$H,$C341)</f>
        <v>120</v>
      </c>
      <c r="L341" s="32">
        <f>SUMIFS('Sales+FC'!AX:AX,'Sales+FC'!$H:$H,$C341)</f>
        <v>80</v>
      </c>
      <c r="M341" s="34">
        <f>IFERROR(SUMIFS('Sales+FC'!$D:$D,'Sales+FC'!$H:$H,$C341)/AVERAGE(J341:L341),0)</f>
        <v>76.818749999999994</v>
      </c>
    </row>
    <row r="342" spans="1:13" x14ac:dyDescent="0.45">
      <c r="A342" s="15" t="str">
        <f>Master!C302</f>
        <v>C</v>
      </c>
      <c r="B342" s="15" t="str">
        <f>INDEX('Sales+FC'!$F:$F,MATCH(C342,'Sales+FC'!H:H,0))</f>
        <v>ABC-2</v>
      </c>
      <c r="C342" s="67" t="str">
        <f>Master!B302</f>
        <v>SKU-62</v>
      </c>
      <c r="D342" s="67" t="str">
        <f>IF(INDEX('Sales+FC'!I:I,MATCH(C342,'Sales+FC'!H:H,0))=0,"",INDEX('Sales+FC'!I:I,MATCH(C342,'Sales+FC'!H:H,0)))</f>
        <v>Description_062</v>
      </c>
      <c r="E342" s="29">
        <f>IFERROR(INDEX('SKU Level Accuracy - Last Month'!I:I,MATCH(C342,'SKU Level Accuracy - Last Month'!C:C,0)),0)</f>
        <v>9.8765432098765427E-2</v>
      </c>
      <c r="F342" s="29">
        <f>IFERROR(INDEX('SKU Level Accuracy - Last Month'!J:J,MATCH(C342,'SKU Level Accuracy - Last Month'!C:C,0)),0)</f>
        <v>0.14814814814814836</v>
      </c>
      <c r="G342" s="68">
        <f>INDEX('Sales+FC'!A:A,MATCH($C342,'Sales+FC'!$H:$H,0))</f>
        <v>875</v>
      </c>
      <c r="H342" s="68">
        <f>INDEX('Sales+FC'!B:B,MATCH($C342,'Sales+FC'!$H:$H,0))</f>
        <v>150</v>
      </c>
      <c r="I342" s="68">
        <f>INDEX('Sales+FC'!C:C,MATCH($C342,'Sales+FC'!$H:$H,0))</f>
        <v>79</v>
      </c>
      <c r="J342" s="32">
        <f>SUMIFS('Sales+FC'!AV:AV,'Sales+FC'!$H:$H,$C342)</f>
        <v>150</v>
      </c>
      <c r="K342" s="32">
        <f>SUMIFS('Sales+FC'!AW:AW,'Sales+FC'!$H:$H,$C342)</f>
        <v>150</v>
      </c>
      <c r="L342" s="32">
        <f>SUMIFS('Sales+FC'!AX:AX,'Sales+FC'!$H:$H,$C342)</f>
        <v>108</v>
      </c>
      <c r="M342" s="34">
        <f>IFERROR(SUMIFS('Sales+FC'!$D:$D,'Sales+FC'!$H:$H,$C342)/AVERAGE(J342:L342),0)</f>
        <v>6.8161764705882355</v>
      </c>
    </row>
    <row r="343" spans="1:13" x14ac:dyDescent="0.45">
      <c r="A343" s="15" t="str">
        <f>Master!C303</f>
        <v>C</v>
      </c>
      <c r="B343" s="15" t="str">
        <f>INDEX('Sales+FC'!$F:$F,MATCH(C343,'Sales+FC'!H:H,0))</f>
        <v>ABC-9</v>
      </c>
      <c r="C343" s="67" t="str">
        <f>Master!B303</f>
        <v>SKU-240</v>
      </c>
      <c r="D343" s="67" t="str">
        <f>IF(INDEX('Sales+FC'!I:I,MATCH(C343,'Sales+FC'!H:H,0))=0,"",INDEX('Sales+FC'!I:I,MATCH(C343,'Sales+FC'!H:H,0)))</f>
        <v>Description_240</v>
      </c>
      <c r="E343" s="29">
        <f>IFERROR(INDEX('SKU Level Accuracy - Last Month'!I:I,MATCH(C343,'SKU Level Accuracy - Last Month'!C:C,0)),0)</f>
        <v>0.76859504132231404</v>
      </c>
      <c r="F343" s="29">
        <f>IFERROR(INDEX('SKU Level Accuracy - Last Month'!J:J,MATCH(C343,'SKU Level Accuracy - Last Month'!C:C,0)),0)</f>
        <v>0.74380165289256195</v>
      </c>
      <c r="G343" s="68">
        <f>INDEX('Sales+FC'!A:A,MATCH($C343,'Sales+FC'!$H:$H,0))</f>
        <v>872</v>
      </c>
      <c r="H343" s="68">
        <f>INDEX('Sales+FC'!B:B,MATCH($C343,'Sales+FC'!$H:$H,0))</f>
        <v>90</v>
      </c>
      <c r="I343" s="68">
        <f>INDEX('Sales+FC'!C:C,MATCH($C343,'Sales+FC'!$H:$H,0))</f>
        <v>93</v>
      </c>
      <c r="J343" s="32">
        <f>SUMIFS('Sales+FC'!AV:AV,'Sales+FC'!$H:$H,$C343)</f>
        <v>90</v>
      </c>
      <c r="K343" s="32">
        <f>SUMIFS('Sales+FC'!AW:AW,'Sales+FC'!$H:$H,$C343)</f>
        <v>90</v>
      </c>
      <c r="L343" s="32">
        <f>SUMIFS('Sales+FC'!AX:AX,'Sales+FC'!$H:$H,$C343)</f>
        <v>76</v>
      </c>
      <c r="M343" s="34">
        <f>IFERROR(SUMIFS('Sales+FC'!$D:$D,'Sales+FC'!$H:$H,$C343)/AVERAGE(J343:L343),0)</f>
        <v>27.328125</v>
      </c>
    </row>
    <row r="344" spans="1:13" x14ac:dyDescent="0.45">
      <c r="A344" s="15" t="str">
        <f>Master!C304</f>
        <v>C</v>
      </c>
      <c r="B344" s="15" t="str">
        <f>INDEX('Sales+FC'!$F:$F,MATCH(C344,'Sales+FC'!H:H,0))</f>
        <v>ABC-7</v>
      </c>
      <c r="C344" s="67" t="str">
        <f>Master!B304</f>
        <v>SKU-160</v>
      </c>
      <c r="D344" s="67" t="str">
        <f>IF(INDEX('Sales+FC'!I:I,MATCH(C344,'Sales+FC'!H:H,0))=0,"",INDEX('Sales+FC'!I:I,MATCH(C344,'Sales+FC'!H:H,0)))</f>
        <v>Description_160</v>
      </c>
      <c r="E344" s="29">
        <f>IFERROR(INDEX('SKU Level Accuracy - Last Month'!I:I,MATCH(C344,'SKU Level Accuracy - Last Month'!C:C,0)),0)</f>
        <v>0</v>
      </c>
      <c r="F344" s="29">
        <f>IFERROR(INDEX('SKU Level Accuracy - Last Month'!J:J,MATCH(C344,'SKU Level Accuracy - Last Month'!C:C,0)),0)</f>
        <v>0</v>
      </c>
      <c r="G344" s="68">
        <f>INDEX('Sales+FC'!A:A,MATCH($C344,'Sales+FC'!$H:$H,0))</f>
        <v>859</v>
      </c>
      <c r="H344" s="68">
        <f>INDEX('Sales+FC'!B:B,MATCH($C344,'Sales+FC'!$H:$H,0))</f>
        <v>0</v>
      </c>
      <c r="I344" s="68">
        <f>INDEX('Sales+FC'!C:C,MATCH($C344,'Sales+FC'!$H:$H,0))</f>
        <v>6.333333333333333</v>
      </c>
      <c r="J344" s="32">
        <f>SUMIFS('Sales+FC'!AV:AV,'Sales+FC'!$H:$H,$C344)</f>
        <v>0</v>
      </c>
      <c r="K344" s="32">
        <f>SUMIFS('Sales+FC'!AW:AW,'Sales+FC'!$H:$H,$C344)</f>
        <v>0</v>
      </c>
      <c r="L344" s="32">
        <f>SUMIFS('Sales+FC'!AX:AX,'Sales+FC'!$H:$H,$C344)</f>
        <v>4</v>
      </c>
      <c r="M344" s="34">
        <f>IFERROR(SUMIFS('Sales+FC'!$D:$D,'Sales+FC'!$H:$H,$C344)/AVERAGE(J344:L344),0)</f>
        <v>397.5</v>
      </c>
    </row>
    <row r="345" spans="1:13" x14ac:dyDescent="0.45">
      <c r="A345" s="15" t="str">
        <f>Master!C305</f>
        <v>C</v>
      </c>
      <c r="B345" s="15" t="str">
        <f>INDEX('Sales+FC'!$F:$F,MATCH(C345,'Sales+FC'!H:H,0))</f>
        <v>ABC-12</v>
      </c>
      <c r="C345" s="67" t="str">
        <f>Master!B305</f>
        <v>SKU-374</v>
      </c>
      <c r="D345" s="67" t="str">
        <f>IF(INDEX('Sales+FC'!I:I,MATCH(C345,'Sales+FC'!H:H,0))=0,"",INDEX('Sales+FC'!I:I,MATCH(C345,'Sales+FC'!H:H,0)))</f>
        <v>Description_374</v>
      </c>
      <c r="E345" s="29">
        <f>IFERROR(INDEX('SKU Level Accuracy - Last Month'!I:I,MATCH(C345,'SKU Level Accuracy - Last Month'!C:C,0)),0)</f>
        <v>0.5089285714285714</v>
      </c>
      <c r="F345" s="29">
        <f>IFERROR(INDEX('SKU Level Accuracy - Last Month'!J:J,MATCH(C345,'SKU Level Accuracy - Last Month'!C:C,0)),0)</f>
        <v>0.84821428571428581</v>
      </c>
      <c r="G345" s="68">
        <f>INDEX('Sales+FC'!A:A,MATCH($C345,'Sales+FC'!$H:$H,0))</f>
        <v>843</v>
      </c>
      <c r="H345" s="68">
        <f>INDEX('Sales+FC'!B:B,MATCH($C345,'Sales+FC'!$H:$H,0))</f>
        <v>95</v>
      </c>
      <c r="I345" s="68">
        <f>INDEX('Sales+FC'!C:C,MATCH($C345,'Sales+FC'!$H:$H,0))</f>
        <v>81.333333333333329</v>
      </c>
      <c r="J345" s="32">
        <f>SUMIFS('Sales+FC'!AV:AV,'Sales+FC'!$H:$H,$C345)</f>
        <v>95</v>
      </c>
      <c r="K345" s="32">
        <f>SUMIFS('Sales+FC'!AW:AW,'Sales+FC'!$H:$H,$C345)</f>
        <v>95</v>
      </c>
      <c r="L345" s="32">
        <f>SUMIFS('Sales+FC'!AX:AX,'Sales+FC'!$H:$H,$C345)</f>
        <v>85</v>
      </c>
      <c r="M345" s="34">
        <f>IFERROR(SUMIFS('Sales+FC'!$D:$D,'Sales+FC'!$H:$H,$C345)/AVERAGE(J345:L345),0)</f>
        <v>7.9745454545454537</v>
      </c>
    </row>
    <row r="346" spans="1:13" x14ac:dyDescent="0.45">
      <c r="A346" s="15" t="str">
        <f>Master!C306</f>
        <v>C</v>
      </c>
      <c r="B346" s="15" t="str">
        <f>INDEX('Sales+FC'!$F:$F,MATCH(C346,'Sales+FC'!H:H,0))</f>
        <v>ABC-10</v>
      </c>
      <c r="C346" s="67" t="str">
        <f>Master!B306</f>
        <v>SKU-435</v>
      </c>
      <c r="D346" s="67" t="str">
        <f>IF(INDEX('Sales+FC'!I:I,MATCH(C346,'Sales+FC'!H:H,0))=0,"",INDEX('Sales+FC'!I:I,MATCH(C346,'Sales+FC'!H:H,0)))</f>
        <v>Description_435</v>
      </c>
      <c r="E346" s="29">
        <f>IFERROR(INDEX('SKU Level Accuracy - Last Month'!I:I,MATCH(C346,'SKU Level Accuracy - Last Month'!C:C,0)),0)</f>
        <v>0.8867924528301887</v>
      </c>
      <c r="F346" s="29">
        <f>IFERROR(INDEX('SKU Level Accuracy - Last Month'!J:J,MATCH(C346,'SKU Level Accuracy - Last Month'!C:C,0)),0)</f>
        <v>0.86792452830188682</v>
      </c>
      <c r="G346" s="68">
        <f>INDEX('Sales+FC'!A:A,MATCH($C346,'Sales+FC'!$H:$H,0))</f>
        <v>802</v>
      </c>
      <c r="H346" s="68">
        <f>INDEX('Sales+FC'!B:B,MATCH($C346,'Sales+FC'!$H:$H,0))</f>
        <v>60</v>
      </c>
      <c r="I346" s="68">
        <f>INDEX('Sales+FC'!C:C,MATCH($C346,'Sales+FC'!$H:$H,0))</f>
        <v>43</v>
      </c>
      <c r="J346" s="32">
        <f>SUMIFS('Sales+FC'!AV:AV,'Sales+FC'!$H:$H,$C346)</f>
        <v>60</v>
      </c>
      <c r="K346" s="32">
        <f>SUMIFS('Sales+FC'!AW:AW,'Sales+FC'!$H:$H,$C346)</f>
        <v>60</v>
      </c>
      <c r="L346" s="32">
        <f>SUMIFS('Sales+FC'!AX:AX,'Sales+FC'!$H:$H,$C346)</f>
        <v>65</v>
      </c>
      <c r="M346" s="34">
        <f>IFERROR(SUMIFS('Sales+FC'!$D:$D,'Sales+FC'!$H:$H,$C346)/AVERAGE(J346:L346),0)</f>
        <v>13.248648648648649</v>
      </c>
    </row>
    <row r="347" spans="1:13" x14ac:dyDescent="0.45">
      <c r="A347" s="15" t="str">
        <f>Master!C307</f>
        <v>C</v>
      </c>
      <c r="B347" s="15" t="str">
        <f>INDEX('Sales+FC'!$F:$F,MATCH(C347,'Sales+FC'!H:H,0))</f>
        <v>ABC-1</v>
      </c>
      <c r="C347" s="67" t="str">
        <f>Master!B307</f>
        <v>SKU-10</v>
      </c>
      <c r="D347" s="67" t="str">
        <f>IF(INDEX('Sales+FC'!I:I,MATCH(C347,'Sales+FC'!H:H,0))=0,"",INDEX('Sales+FC'!I:I,MATCH(C347,'Sales+FC'!H:H,0)))</f>
        <v>Description_010</v>
      </c>
      <c r="E347" s="29">
        <f>IFERROR(INDEX('SKU Level Accuracy - Last Month'!I:I,MATCH(C347,'SKU Level Accuracy - Last Month'!C:C,0)),0)</f>
        <v>0</v>
      </c>
      <c r="F347" s="29">
        <f>IFERROR(INDEX('SKU Level Accuracy - Last Month'!J:J,MATCH(C347,'SKU Level Accuracy - Last Month'!C:C,0)),0)</f>
        <v>0</v>
      </c>
      <c r="G347" s="68">
        <f>INDEX('Sales+FC'!A:A,MATCH($C347,'Sales+FC'!$H:$H,0))</f>
        <v>772</v>
      </c>
      <c r="H347" s="68">
        <f>INDEX('Sales+FC'!B:B,MATCH($C347,'Sales+FC'!$H:$H,0))</f>
        <v>0</v>
      </c>
      <c r="I347" s="68">
        <f>INDEX('Sales+FC'!C:C,MATCH($C347,'Sales+FC'!$H:$H,0))</f>
        <v>48.333333333333336</v>
      </c>
      <c r="J347" s="32">
        <f>SUMIFS('Sales+FC'!AV:AV,'Sales+FC'!$H:$H,$C347)</f>
        <v>0</v>
      </c>
      <c r="K347" s="32">
        <f>SUMIFS('Sales+FC'!AW:AW,'Sales+FC'!$H:$H,$C347)</f>
        <v>0</v>
      </c>
      <c r="L347" s="32">
        <f>SUMIFS('Sales+FC'!AX:AX,'Sales+FC'!$H:$H,$C347)</f>
        <v>45</v>
      </c>
      <c r="M347" s="34">
        <f>IFERROR(SUMIFS('Sales+FC'!$D:$D,'Sales+FC'!$H:$H,$C347)/AVERAGE(J347:L347),0)</f>
        <v>113.4</v>
      </c>
    </row>
    <row r="348" spans="1:13" x14ac:dyDescent="0.45">
      <c r="A348" s="15" t="str">
        <f>Master!C308</f>
        <v>C</v>
      </c>
      <c r="B348" s="15" t="str">
        <f>INDEX('Sales+FC'!$F:$F,MATCH(C348,'Sales+FC'!H:H,0))</f>
        <v>ABC-7</v>
      </c>
      <c r="C348" s="67" t="str">
        <f>Master!B308</f>
        <v>SKU-194</v>
      </c>
      <c r="D348" s="67" t="str">
        <f>IF(INDEX('Sales+FC'!I:I,MATCH(C348,'Sales+FC'!H:H,0))=0,"",INDEX('Sales+FC'!I:I,MATCH(C348,'Sales+FC'!H:H,0)))</f>
        <v>Description_194</v>
      </c>
      <c r="E348" s="29">
        <f>IFERROR(INDEX('SKU Level Accuracy - Last Month'!I:I,MATCH(C348,'SKU Level Accuracy - Last Month'!C:C,0)),0)</f>
        <v>0.29629629629629639</v>
      </c>
      <c r="F348" s="29">
        <f>IFERROR(INDEX('SKU Level Accuracy - Last Month'!J:J,MATCH(C348,'SKU Level Accuracy - Last Month'!C:C,0)),0)</f>
        <v>0.74074074074074081</v>
      </c>
      <c r="G348" s="68">
        <f>INDEX('Sales+FC'!A:A,MATCH($C348,'Sales+FC'!$H:$H,0))</f>
        <v>769</v>
      </c>
      <c r="H348" s="68">
        <f>INDEX('Sales+FC'!B:B,MATCH($C348,'Sales+FC'!$H:$H,0))</f>
        <v>80</v>
      </c>
      <c r="I348" s="68">
        <f>INDEX('Sales+FC'!C:C,MATCH($C348,'Sales+FC'!$H:$H,0))</f>
        <v>36</v>
      </c>
      <c r="J348" s="32">
        <f>SUMIFS('Sales+FC'!AV:AV,'Sales+FC'!$H:$H,$C348)</f>
        <v>80</v>
      </c>
      <c r="K348" s="32">
        <f>SUMIFS('Sales+FC'!AW:AW,'Sales+FC'!$H:$H,$C348)</f>
        <v>80</v>
      </c>
      <c r="L348" s="32">
        <f>SUMIFS('Sales+FC'!AX:AX,'Sales+FC'!$H:$H,$C348)</f>
        <v>54</v>
      </c>
      <c r="M348" s="34">
        <f>IFERROR(SUMIFS('Sales+FC'!$D:$D,'Sales+FC'!$H:$H,$C348)/AVERAGE(J348:L348),0)</f>
        <v>11.102803738317757</v>
      </c>
    </row>
    <row r="349" spans="1:13" x14ac:dyDescent="0.45">
      <c r="A349" s="15" t="str">
        <f>Master!C309</f>
        <v>C</v>
      </c>
      <c r="B349" s="15" t="str">
        <f>INDEX('Sales+FC'!$F:$F,MATCH(C349,'Sales+FC'!H:H,0))</f>
        <v>ABC-11</v>
      </c>
      <c r="C349" s="67" t="str">
        <f>Master!B309</f>
        <v>SKU-325</v>
      </c>
      <c r="D349" s="67" t="str">
        <f>IF(INDEX('Sales+FC'!I:I,MATCH(C349,'Sales+FC'!H:H,0))=0,"",INDEX('Sales+FC'!I:I,MATCH(C349,'Sales+FC'!H:H,0)))</f>
        <v>Description_325</v>
      </c>
      <c r="E349" s="29">
        <f>IFERROR(INDEX('SKU Level Accuracy - Last Month'!I:I,MATCH(C349,'SKU Level Accuracy - Last Month'!C:C,0)),0)</f>
        <v>0.34693877551020413</v>
      </c>
      <c r="F349" s="29">
        <f>IFERROR(INDEX('SKU Level Accuracy - Last Month'!J:J,MATCH(C349,'SKU Level Accuracy - Last Month'!C:C,0)),0)</f>
        <v>0.5714285714285714</v>
      </c>
      <c r="G349" s="68">
        <f>INDEX('Sales+FC'!A:A,MATCH($C349,'Sales+FC'!$H:$H,0))</f>
        <v>767</v>
      </c>
      <c r="H349" s="68">
        <f>INDEX('Sales+FC'!B:B,MATCH($C349,'Sales+FC'!$H:$H,0))</f>
        <v>70</v>
      </c>
      <c r="I349" s="68">
        <f>INDEX('Sales+FC'!C:C,MATCH($C349,'Sales+FC'!$H:$H,0))</f>
        <v>49.333333333333336</v>
      </c>
      <c r="J349" s="32">
        <f>SUMIFS('Sales+FC'!AV:AV,'Sales+FC'!$H:$H,$C349)</f>
        <v>70</v>
      </c>
      <c r="K349" s="32">
        <f>SUMIFS('Sales+FC'!AW:AW,'Sales+FC'!$H:$H,$C349)</f>
        <v>70</v>
      </c>
      <c r="L349" s="32">
        <f>SUMIFS('Sales+FC'!AX:AX,'Sales+FC'!$H:$H,$C349)</f>
        <v>63</v>
      </c>
      <c r="M349" s="34">
        <f>IFERROR(SUMIFS('Sales+FC'!$D:$D,'Sales+FC'!$H:$H,$C349)/AVERAGE(J349:L349),0)</f>
        <v>20.157635467980295</v>
      </c>
    </row>
    <row r="350" spans="1:13" x14ac:dyDescent="0.45">
      <c r="A350" s="15" t="str">
        <f>Master!C310</f>
        <v>C</v>
      </c>
      <c r="B350" s="15" t="str">
        <f>INDEX('Sales+FC'!$F:$F,MATCH(C350,'Sales+FC'!H:H,0))</f>
        <v>ABC-10</v>
      </c>
      <c r="C350" s="67" t="str">
        <f>Master!B310</f>
        <v>SKU-426</v>
      </c>
      <c r="D350" s="67" t="str">
        <f>IF(INDEX('Sales+FC'!I:I,MATCH(C350,'Sales+FC'!H:H,0))=0,"",INDEX('Sales+FC'!I:I,MATCH(C350,'Sales+FC'!H:H,0)))</f>
        <v>Description_426</v>
      </c>
      <c r="E350" s="29">
        <f>IFERROR(INDEX('SKU Level Accuracy - Last Month'!I:I,MATCH(C350,'SKU Level Accuracy - Last Month'!C:C,0)),0)</f>
        <v>0.60869565217391308</v>
      </c>
      <c r="F350" s="29">
        <f>IFERROR(INDEX('SKU Level Accuracy - Last Month'!J:J,MATCH(C350,'SKU Level Accuracy - Last Month'!C:C,0)),0)</f>
        <v>0.47826086956521729</v>
      </c>
      <c r="G350" s="68">
        <f>INDEX('Sales+FC'!A:A,MATCH($C350,'Sales+FC'!$H:$H,0))</f>
        <v>725</v>
      </c>
      <c r="H350" s="68">
        <f>INDEX('Sales+FC'!B:B,MATCH($C350,'Sales+FC'!$H:$H,0))</f>
        <v>70</v>
      </c>
      <c r="I350" s="68">
        <f>INDEX('Sales+FC'!C:C,MATCH($C350,'Sales+FC'!$H:$H,0))</f>
        <v>63</v>
      </c>
      <c r="J350" s="32">
        <f>SUMIFS('Sales+FC'!AV:AV,'Sales+FC'!$H:$H,$C350)</f>
        <v>70</v>
      </c>
      <c r="K350" s="32">
        <f>SUMIFS('Sales+FC'!AW:AW,'Sales+FC'!$H:$H,$C350)</f>
        <v>70</v>
      </c>
      <c r="L350" s="32">
        <f>SUMIFS('Sales+FC'!AX:AX,'Sales+FC'!$H:$H,$C350)</f>
        <v>61</v>
      </c>
      <c r="M350" s="34">
        <f>IFERROR(SUMIFS('Sales+FC'!$D:$D,'Sales+FC'!$H:$H,$C350)/AVERAGE(J350:L350),0)</f>
        <v>23.64179104477612</v>
      </c>
    </row>
    <row r="351" spans="1:13" x14ac:dyDescent="0.45">
      <c r="A351" s="15" t="str">
        <f>Master!C311</f>
        <v>C</v>
      </c>
      <c r="B351" s="15" t="str">
        <f>INDEX('Sales+FC'!$F:$F,MATCH(C351,'Sales+FC'!H:H,0))</f>
        <v>ABC-10</v>
      </c>
      <c r="C351" s="67" t="str">
        <f>Master!B311</f>
        <v>SKU-277</v>
      </c>
      <c r="D351" s="67" t="str">
        <f>IF(INDEX('Sales+FC'!I:I,MATCH(C351,'Sales+FC'!H:H,0))=0,"",INDEX('Sales+FC'!I:I,MATCH(C351,'Sales+FC'!H:H,0)))</f>
        <v>Description_277</v>
      </c>
      <c r="E351" s="29">
        <f>IFERROR(INDEX('SKU Level Accuracy - Last Month'!I:I,MATCH(C351,'SKU Level Accuracy - Last Month'!C:C,0)),0)</f>
        <v>0.95833333333333326</v>
      </c>
      <c r="F351" s="29">
        <f>IFERROR(INDEX('SKU Level Accuracy - Last Month'!J:J,MATCH(C351,'SKU Level Accuracy - Last Month'!C:C,0)),0)</f>
        <v>0.41666666666666663</v>
      </c>
      <c r="G351" s="68">
        <f>INDEX('Sales+FC'!A:A,MATCH($C351,'Sales+FC'!$H:$H,0))</f>
        <v>709</v>
      </c>
      <c r="H351" s="68">
        <f>INDEX('Sales+FC'!B:B,MATCH($C351,'Sales+FC'!$H:$H,0))</f>
        <v>40</v>
      </c>
      <c r="I351" s="68">
        <f>INDEX('Sales+FC'!C:C,MATCH($C351,'Sales+FC'!$H:$H,0))</f>
        <v>52</v>
      </c>
      <c r="J351" s="32">
        <f>SUMIFS('Sales+FC'!AV:AV,'Sales+FC'!$H:$H,$C351)</f>
        <v>40</v>
      </c>
      <c r="K351" s="32">
        <f>SUMIFS('Sales+FC'!AW:AW,'Sales+FC'!$H:$H,$C351)</f>
        <v>40</v>
      </c>
      <c r="L351" s="32">
        <f>SUMIFS('Sales+FC'!AX:AX,'Sales+FC'!$H:$H,$C351)</f>
        <v>33</v>
      </c>
      <c r="M351" s="34">
        <f>IFERROR(SUMIFS('Sales+FC'!$D:$D,'Sales+FC'!$H:$H,$C351)/AVERAGE(J351:L351),0)</f>
        <v>5.336283185840708</v>
      </c>
    </row>
    <row r="352" spans="1:13" x14ac:dyDescent="0.45">
      <c r="A352" s="15" t="str">
        <f>Master!C312</f>
        <v>C</v>
      </c>
      <c r="B352" s="15" t="str">
        <f>INDEX('Sales+FC'!$F:$F,MATCH(C352,'Sales+FC'!H:H,0))</f>
        <v>ABC-10</v>
      </c>
      <c r="C352" s="67" t="str">
        <f>Master!B312</f>
        <v>SKU-430</v>
      </c>
      <c r="D352" s="67" t="str">
        <f>IF(INDEX('Sales+FC'!I:I,MATCH(C352,'Sales+FC'!H:H,0))=0,"",INDEX('Sales+FC'!I:I,MATCH(C352,'Sales+FC'!H:H,0)))</f>
        <v>Description_430</v>
      </c>
      <c r="E352" s="29">
        <f>IFERROR(INDEX('SKU Level Accuracy - Last Month'!I:I,MATCH(C352,'SKU Level Accuracy - Last Month'!C:C,0)),0)</f>
        <v>1</v>
      </c>
      <c r="F352" s="29">
        <f>IFERROR(INDEX('SKU Level Accuracy - Last Month'!J:J,MATCH(C352,'SKU Level Accuracy - Last Month'!C:C,0)),0)</f>
        <v>1</v>
      </c>
      <c r="G352" s="68">
        <f>INDEX('Sales+FC'!A:A,MATCH($C352,'Sales+FC'!$H:$H,0))</f>
        <v>692</v>
      </c>
      <c r="H352" s="68">
        <f>INDEX('Sales+FC'!B:B,MATCH($C352,'Sales+FC'!$H:$H,0))</f>
        <v>40</v>
      </c>
      <c r="I352" s="68">
        <f>INDEX('Sales+FC'!C:C,MATCH($C352,'Sales+FC'!$H:$H,0))</f>
        <v>10.333333333333334</v>
      </c>
      <c r="J352" s="32">
        <f>SUMIFS('Sales+FC'!AV:AV,'Sales+FC'!$H:$H,$C352)</f>
        <v>40</v>
      </c>
      <c r="K352" s="32">
        <f>SUMIFS('Sales+FC'!AW:AW,'Sales+FC'!$H:$H,$C352)</f>
        <v>40</v>
      </c>
      <c r="L352" s="32">
        <f>SUMIFS('Sales+FC'!AX:AX,'Sales+FC'!$H:$H,$C352)</f>
        <v>9</v>
      </c>
      <c r="M352" s="34">
        <f>IFERROR(SUMIFS('Sales+FC'!$D:$D,'Sales+FC'!$H:$H,$C352)/AVERAGE(J352:L352),0)</f>
        <v>18.539325842696627</v>
      </c>
    </row>
    <row r="353" spans="1:13" x14ac:dyDescent="0.45">
      <c r="A353" s="15" t="str">
        <f>Master!C313</f>
        <v>C</v>
      </c>
      <c r="B353" s="15" t="str">
        <f>INDEX('Sales+FC'!$F:$F,MATCH(C353,'Sales+FC'!H:H,0))</f>
        <v>ABC-2</v>
      </c>
      <c r="C353" s="67" t="str">
        <f>Master!B313</f>
        <v>SKU-25</v>
      </c>
      <c r="D353" s="67" t="str">
        <f>IF(INDEX('Sales+FC'!I:I,MATCH(C353,'Sales+FC'!H:H,0))=0,"",INDEX('Sales+FC'!I:I,MATCH(C353,'Sales+FC'!H:H,0)))</f>
        <v>Description_025</v>
      </c>
      <c r="E353" s="29">
        <f>IFERROR(INDEX('SKU Level Accuracy - Last Month'!I:I,MATCH(C353,'SKU Level Accuracy - Last Month'!C:C,0)),0)</f>
        <v>0.66666666666666674</v>
      </c>
      <c r="F353" s="29">
        <f>IFERROR(INDEX('SKU Level Accuracy - Last Month'!J:J,MATCH(C353,'SKU Level Accuracy - Last Month'!C:C,0)),0)</f>
        <v>0.43137254901960775</v>
      </c>
      <c r="G353" s="68">
        <f>INDEX('Sales+FC'!A:A,MATCH($C353,'Sales+FC'!$H:$H,0))</f>
        <v>643</v>
      </c>
      <c r="H353" s="68">
        <f>INDEX('Sales+FC'!B:B,MATCH($C353,'Sales+FC'!$H:$H,0))</f>
        <v>80</v>
      </c>
      <c r="I353" s="68">
        <f>INDEX('Sales+FC'!C:C,MATCH($C353,'Sales+FC'!$H:$H,0))</f>
        <v>65.666666666666671</v>
      </c>
      <c r="J353" s="32">
        <f>SUMIFS('Sales+FC'!AV:AV,'Sales+FC'!$H:$H,$C353)</f>
        <v>80</v>
      </c>
      <c r="K353" s="32">
        <f>SUMIFS('Sales+FC'!AW:AW,'Sales+FC'!$H:$H,$C353)</f>
        <v>80</v>
      </c>
      <c r="L353" s="32">
        <f>SUMIFS('Sales+FC'!AX:AX,'Sales+FC'!$H:$H,$C353)</f>
        <v>68</v>
      </c>
      <c r="M353" s="34">
        <f>IFERROR(SUMIFS('Sales+FC'!$D:$D,'Sales+FC'!$H:$H,$C353)/AVERAGE(J353:L353),0)</f>
        <v>5.2763157894736841</v>
      </c>
    </row>
    <row r="354" spans="1:13" x14ac:dyDescent="0.45">
      <c r="A354" s="15" t="str">
        <f>Master!C314</f>
        <v>C</v>
      </c>
      <c r="B354" s="15" t="str">
        <f>INDEX('Sales+FC'!$F:$F,MATCH(C354,'Sales+FC'!H:H,0))</f>
        <v>ABC-2</v>
      </c>
      <c r="C354" s="67" t="str">
        <f>Master!B314</f>
        <v>SKU-82</v>
      </c>
      <c r="D354" s="67" t="str">
        <f>IF(INDEX('Sales+FC'!I:I,MATCH(C354,'Sales+FC'!H:H,0))=0,"",INDEX('Sales+FC'!I:I,MATCH(C354,'Sales+FC'!H:H,0)))</f>
        <v>Description_082</v>
      </c>
      <c r="E354" s="29">
        <f>IFERROR(INDEX('SKU Level Accuracy - Last Month'!I:I,MATCH(C354,'SKU Level Accuracy - Last Month'!C:C,0)),0)</f>
        <v>0.20121951219512202</v>
      </c>
      <c r="F354" s="29">
        <f>IFERROR(INDEX('SKU Level Accuracy - Last Month'!J:J,MATCH(C354,'SKU Level Accuracy - Last Month'!C:C,0)),0)</f>
        <v>0.51829268292682928</v>
      </c>
      <c r="G354" s="68">
        <f>INDEX('Sales+FC'!A:A,MATCH($C354,'Sales+FC'!$H:$H,0))</f>
        <v>628</v>
      </c>
      <c r="H354" s="68">
        <f>INDEX('Sales+FC'!B:B,MATCH($C354,'Sales+FC'!$H:$H,0))</f>
        <v>85</v>
      </c>
      <c r="I354" s="68">
        <f>INDEX('Sales+FC'!C:C,MATCH($C354,'Sales+FC'!$H:$H,0))</f>
        <v>176.33333333333334</v>
      </c>
      <c r="J354" s="32">
        <f>SUMIFS('Sales+FC'!AV:AV,'Sales+FC'!$H:$H,$C354)</f>
        <v>85</v>
      </c>
      <c r="K354" s="32">
        <f>SUMIFS('Sales+FC'!AW:AW,'Sales+FC'!$H:$H,$C354)</f>
        <v>20</v>
      </c>
      <c r="L354" s="32">
        <f>SUMIFS('Sales+FC'!AX:AX,'Sales+FC'!$H:$H,$C354)</f>
        <v>75</v>
      </c>
      <c r="M354" s="34">
        <f>IFERROR(SUMIFS('Sales+FC'!$D:$D,'Sales+FC'!$H:$H,$C354)/AVERAGE(J354:L354),0)</f>
        <v>55.81666666666667</v>
      </c>
    </row>
    <row r="355" spans="1:13" x14ac:dyDescent="0.45">
      <c r="A355" s="15" t="str">
        <f>Master!C315</f>
        <v>C</v>
      </c>
      <c r="B355" s="15" t="str">
        <f>INDEX('Sales+FC'!$F:$F,MATCH(C355,'Sales+FC'!H:H,0))</f>
        <v>ABC-7</v>
      </c>
      <c r="C355" s="67" t="str">
        <f>Master!B315</f>
        <v>SKU-154</v>
      </c>
      <c r="D355" s="67" t="str">
        <f>IF(INDEX('Sales+FC'!I:I,MATCH(C355,'Sales+FC'!H:H,0))=0,"",INDEX('Sales+FC'!I:I,MATCH(C355,'Sales+FC'!H:H,0)))</f>
        <v>Description_154</v>
      </c>
      <c r="E355" s="29">
        <f>IFERROR(INDEX('SKU Level Accuracy - Last Month'!I:I,MATCH(C355,'SKU Level Accuracy - Last Month'!C:C,0)),0)</f>
        <v>0</v>
      </c>
      <c r="F355" s="29">
        <f>IFERROR(INDEX('SKU Level Accuracy - Last Month'!J:J,MATCH(C355,'SKU Level Accuracy - Last Month'!C:C,0)),0)</f>
        <v>0</v>
      </c>
      <c r="G355" s="68">
        <f>INDEX('Sales+FC'!A:A,MATCH($C355,'Sales+FC'!$H:$H,0))</f>
        <v>601</v>
      </c>
      <c r="H355" s="68">
        <f>INDEX('Sales+FC'!B:B,MATCH($C355,'Sales+FC'!$H:$H,0))</f>
        <v>100</v>
      </c>
      <c r="I355" s="68">
        <f>INDEX('Sales+FC'!C:C,MATCH($C355,'Sales+FC'!$H:$H,0))</f>
        <v>36.333333333333336</v>
      </c>
      <c r="J355" s="32">
        <f>SUMIFS('Sales+FC'!AV:AV,'Sales+FC'!$H:$H,$C355)</f>
        <v>100</v>
      </c>
      <c r="K355" s="32">
        <f>SUMIFS('Sales+FC'!AW:AW,'Sales+FC'!$H:$H,$C355)</f>
        <v>100</v>
      </c>
      <c r="L355" s="32">
        <f>SUMIFS('Sales+FC'!AX:AX,'Sales+FC'!$H:$H,$C355)</f>
        <v>61</v>
      </c>
      <c r="M355" s="34">
        <f>IFERROR(SUMIFS('Sales+FC'!$D:$D,'Sales+FC'!$H:$H,$C355)/AVERAGE(J355:L355),0)</f>
        <v>69.160919540229884</v>
      </c>
    </row>
    <row r="356" spans="1:13" x14ac:dyDescent="0.45">
      <c r="A356" s="15" t="str">
        <f>Master!C316</f>
        <v>C</v>
      </c>
      <c r="B356" s="15" t="str">
        <f>INDEX('Sales+FC'!$F:$F,MATCH(C356,'Sales+FC'!H:H,0))</f>
        <v>ABC-2</v>
      </c>
      <c r="C356" s="67" t="str">
        <f>Master!B316</f>
        <v>SKU-52</v>
      </c>
      <c r="D356" s="67" t="str">
        <f>IF(INDEX('Sales+FC'!I:I,MATCH(C356,'Sales+FC'!H:H,0))=0,"",INDEX('Sales+FC'!I:I,MATCH(C356,'Sales+FC'!H:H,0)))</f>
        <v>Description_052</v>
      </c>
      <c r="E356" s="29">
        <f>IFERROR(INDEX('SKU Level Accuracy - Last Month'!I:I,MATCH(C356,'SKU Level Accuracy - Last Month'!C:C,0)),0)</f>
        <v>0</v>
      </c>
      <c r="F356" s="29">
        <f>IFERROR(INDEX('SKU Level Accuracy - Last Month'!J:J,MATCH(C356,'SKU Level Accuracy - Last Month'!C:C,0)),0)</f>
        <v>0</v>
      </c>
      <c r="G356" s="68">
        <f>INDEX('Sales+FC'!A:A,MATCH($C356,'Sales+FC'!$H:$H,0))</f>
        <v>599</v>
      </c>
      <c r="H356" s="68">
        <f>INDEX('Sales+FC'!B:B,MATCH($C356,'Sales+FC'!$H:$H,0))</f>
        <v>150</v>
      </c>
      <c r="I356" s="68">
        <f>INDEX('Sales+FC'!C:C,MATCH($C356,'Sales+FC'!$H:$H,0))</f>
        <v>63.333333333333336</v>
      </c>
      <c r="J356" s="32">
        <f>SUMIFS('Sales+FC'!AV:AV,'Sales+FC'!$H:$H,$C356)</f>
        <v>150</v>
      </c>
      <c r="K356" s="32">
        <f>SUMIFS('Sales+FC'!AW:AW,'Sales+FC'!$H:$H,$C356)</f>
        <v>150</v>
      </c>
      <c r="L356" s="32">
        <f>SUMIFS('Sales+FC'!AX:AX,'Sales+FC'!$H:$H,$C356)</f>
        <v>118</v>
      </c>
      <c r="M356" s="34">
        <f>IFERROR(SUMIFS('Sales+FC'!$D:$D,'Sales+FC'!$H:$H,$C356)/AVERAGE(J356:L356),0)</f>
        <v>108.61004784688994</v>
      </c>
    </row>
    <row r="357" spans="1:13" x14ac:dyDescent="0.45">
      <c r="A357" s="15" t="str">
        <f>Master!C317</f>
        <v>C</v>
      </c>
      <c r="B357" s="15" t="str">
        <f>INDEX('Sales+FC'!$F:$F,MATCH(C357,'Sales+FC'!H:H,0))</f>
        <v>ABC-1</v>
      </c>
      <c r="C357" s="67" t="str">
        <f>Master!B317</f>
        <v>SKU-1</v>
      </c>
      <c r="D357" s="67" t="str">
        <f>IF(INDEX('Sales+FC'!I:I,MATCH(C357,'Sales+FC'!H:H,0))=0,"",INDEX('Sales+FC'!I:I,MATCH(C357,'Sales+FC'!H:H,0)))</f>
        <v>Description_001</v>
      </c>
      <c r="E357" s="29">
        <f>IFERROR(INDEX('SKU Level Accuracy - Last Month'!I:I,MATCH(C357,'SKU Level Accuracy - Last Month'!C:C,0)),0)</f>
        <v>1</v>
      </c>
      <c r="F357" s="29">
        <f>IFERROR(INDEX('SKU Level Accuracy - Last Month'!J:J,MATCH(C357,'SKU Level Accuracy - Last Month'!C:C,0)),0)</f>
        <v>1</v>
      </c>
      <c r="G357" s="68">
        <f>INDEX('Sales+FC'!A:A,MATCH($C357,'Sales+FC'!$H:$H,0))</f>
        <v>552</v>
      </c>
      <c r="H357" s="68">
        <f>INDEX('Sales+FC'!B:B,MATCH($C357,'Sales+FC'!$H:$H,0))</f>
        <v>30</v>
      </c>
      <c r="I357" s="68">
        <f>INDEX('Sales+FC'!C:C,MATCH($C357,'Sales+FC'!$H:$H,0))</f>
        <v>33.666666666666664</v>
      </c>
      <c r="J357" s="32">
        <f>SUMIFS('Sales+FC'!AV:AV,'Sales+FC'!$H:$H,$C357)</f>
        <v>30</v>
      </c>
      <c r="K357" s="32">
        <f>SUMIFS('Sales+FC'!AW:AW,'Sales+FC'!$H:$H,$C357)</f>
        <v>30</v>
      </c>
      <c r="L357" s="32">
        <f>SUMIFS('Sales+FC'!AX:AX,'Sales+FC'!$H:$H,$C357)</f>
        <v>13</v>
      </c>
      <c r="M357" s="34">
        <f>IFERROR(SUMIFS('Sales+FC'!$D:$D,'Sales+FC'!$H:$H,$C357)/AVERAGE(J357:L357),0)</f>
        <v>0</v>
      </c>
    </row>
    <row r="358" spans="1:13" x14ac:dyDescent="0.45">
      <c r="A358" s="15" t="str">
        <f>Master!C318</f>
        <v>C</v>
      </c>
      <c r="B358" s="15" t="str">
        <f>INDEX('Sales+FC'!$F:$F,MATCH(C358,'Sales+FC'!H:H,0))</f>
        <v>ABC-3</v>
      </c>
      <c r="C358" s="67" t="str">
        <f>Master!B318</f>
        <v>SKU-91</v>
      </c>
      <c r="D358" s="67" t="str">
        <f>IF(INDEX('Sales+FC'!I:I,MATCH(C358,'Sales+FC'!H:H,0))=0,"",INDEX('Sales+FC'!I:I,MATCH(C358,'Sales+FC'!H:H,0)))</f>
        <v>Description_091</v>
      </c>
      <c r="E358" s="29">
        <f>IFERROR(INDEX('SKU Level Accuracy - Last Month'!I:I,MATCH(C358,'SKU Level Accuracy - Last Month'!C:C,0)),0)</f>
        <v>0.51315789473684215</v>
      </c>
      <c r="F358" s="29">
        <f>IFERROR(INDEX('SKU Level Accuracy - Last Month'!J:J,MATCH(C358,'SKU Level Accuracy - Last Month'!C:C,0)),0)</f>
        <v>0.94736842105263153</v>
      </c>
      <c r="G358" s="68">
        <f>INDEX('Sales+FC'!A:A,MATCH($C358,'Sales+FC'!$H:$H,0))</f>
        <v>543</v>
      </c>
      <c r="H358" s="68">
        <f>INDEX('Sales+FC'!B:B,MATCH($C358,'Sales+FC'!$H:$H,0))</f>
        <v>80</v>
      </c>
      <c r="I358" s="68">
        <f>INDEX('Sales+FC'!C:C,MATCH($C358,'Sales+FC'!$H:$H,0))</f>
        <v>68.666666666666671</v>
      </c>
      <c r="J358" s="32">
        <f>SUMIFS('Sales+FC'!AV:AV,'Sales+FC'!$H:$H,$C358)</f>
        <v>80</v>
      </c>
      <c r="K358" s="32">
        <f>SUMIFS('Sales+FC'!AW:AW,'Sales+FC'!$H:$H,$C358)</f>
        <v>80</v>
      </c>
      <c r="L358" s="32">
        <f>SUMIFS('Sales+FC'!AX:AX,'Sales+FC'!$H:$H,$C358)</f>
        <v>66</v>
      </c>
      <c r="M358" s="34">
        <f>IFERROR(SUMIFS('Sales+FC'!$D:$D,'Sales+FC'!$H:$H,$C358)/AVERAGE(J358:L358),0)</f>
        <v>13.672566371681416</v>
      </c>
    </row>
    <row r="359" spans="1:13" x14ac:dyDescent="0.45">
      <c r="A359" s="15" t="str">
        <f>Master!C319</f>
        <v>C</v>
      </c>
      <c r="B359" s="15" t="str">
        <f>INDEX('Sales+FC'!$F:$F,MATCH(C359,'Sales+FC'!H:H,0))</f>
        <v>ABC-7</v>
      </c>
      <c r="C359" s="67" t="str">
        <f>Master!B319</f>
        <v>SKU-190</v>
      </c>
      <c r="D359" s="67" t="str">
        <f>IF(INDEX('Sales+FC'!I:I,MATCH(C359,'Sales+FC'!H:H,0))=0,"",INDEX('Sales+FC'!I:I,MATCH(C359,'Sales+FC'!H:H,0)))</f>
        <v>Description_190</v>
      </c>
      <c r="E359" s="29">
        <f>IFERROR(INDEX('SKU Level Accuracy - Last Month'!I:I,MATCH(C359,'SKU Level Accuracy - Last Month'!C:C,0)),0)</f>
        <v>0.36956521739130421</v>
      </c>
      <c r="F359" s="29">
        <f>IFERROR(INDEX('SKU Level Accuracy - Last Month'!J:J,MATCH(C359,'SKU Level Accuracy - Last Month'!C:C,0)),0)</f>
        <v>0.69565217391304346</v>
      </c>
      <c r="G359" s="68">
        <f>INDEX('Sales+FC'!A:A,MATCH($C359,'Sales+FC'!$H:$H,0))</f>
        <v>539</v>
      </c>
      <c r="H359" s="68">
        <f>INDEX('Sales+FC'!B:B,MATCH($C359,'Sales+FC'!$H:$H,0))</f>
        <v>64</v>
      </c>
      <c r="I359" s="68">
        <f>INDEX('Sales+FC'!C:C,MATCH($C359,'Sales+FC'!$H:$H,0))</f>
        <v>30.666666666666668</v>
      </c>
      <c r="J359" s="32">
        <f>SUMIFS('Sales+FC'!AV:AV,'Sales+FC'!$H:$H,$C359)</f>
        <v>64</v>
      </c>
      <c r="K359" s="32">
        <f>SUMIFS('Sales+FC'!AW:AW,'Sales+FC'!$H:$H,$C359)</f>
        <v>64</v>
      </c>
      <c r="L359" s="32">
        <f>SUMIFS('Sales+FC'!AX:AX,'Sales+FC'!$H:$H,$C359)</f>
        <v>45</v>
      </c>
      <c r="M359" s="34">
        <f>IFERROR(SUMIFS('Sales+FC'!$D:$D,'Sales+FC'!$H:$H,$C359)/AVERAGE(J359:L359),0)</f>
        <v>28.751445086705203</v>
      </c>
    </row>
    <row r="360" spans="1:13" x14ac:dyDescent="0.45">
      <c r="A360" s="15" t="str">
        <f>Master!C320</f>
        <v>C</v>
      </c>
      <c r="B360" s="15" t="str">
        <f>INDEX('Sales+FC'!$F:$F,MATCH(C360,'Sales+FC'!H:H,0))</f>
        <v>ABC-10</v>
      </c>
      <c r="C360" s="67" t="str">
        <f>Master!B320</f>
        <v>SKU-415</v>
      </c>
      <c r="D360" s="67" t="str">
        <f>IF(INDEX('Sales+FC'!I:I,MATCH(C360,'Sales+FC'!H:H,0))=0,"",INDEX('Sales+FC'!I:I,MATCH(C360,'Sales+FC'!H:H,0)))</f>
        <v>Description_415</v>
      </c>
      <c r="E360" s="29">
        <f>IFERROR(INDEX('SKU Level Accuracy - Last Month'!I:I,MATCH(C360,'SKU Level Accuracy - Last Month'!C:C,0)),0)</f>
        <v>0.95</v>
      </c>
      <c r="F360" s="29">
        <f>IFERROR(INDEX('SKU Level Accuracy - Last Month'!J:J,MATCH(C360,'SKU Level Accuracy - Last Month'!C:C,0)),0)</f>
        <v>1</v>
      </c>
      <c r="G360" s="68">
        <f>INDEX('Sales+FC'!A:A,MATCH($C360,'Sales+FC'!$H:$H,0))</f>
        <v>533</v>
      </c>
      <c r="H360" s="68">
        <f>INDEX('Sales+FC'!B:B,MATCH($C360,'Sales+FC'!$H:$H,0))</f>
        <v>60</v>
      </c>
      <c r="I360" s="68">
        <f>INDEX('Sales+FC'!C:C,MATCH($C360,'Sales+FC'!$H:$H,0))</f>
        <v>53.333333333333336</v>
      </c>
      <c r="J360" s="32">
        <f>SUMIFS('Sales+FC'!AV:AV,'Sales+FC'!$H:$H,$C360)</f>
        <v>60</v>
      </c>
      <c r="K360" s="32">
        <f>SUMIFS('Sales+FC'!AW:AW,'Sales+FC'!$H:$H,$C360)</f>
        <v>60</v>
      </c>
      <c r="L360" s="32">
        <f>SUMIFS('Sales+FC'!AX:AX,'Sales+FC'!$H:$H,$C360)</f>
        <v>50</v>
      </c>
      <c r="M360" s="34">
        <f>IFERROR(SUMIFS('Sales+FC'!$D:$D,'Sales+FC'!$H:$H,$C360)/AVERAGE(J360:L360),0)</f>
        <v>4.7823529411764705</v>
      </c>
    </row>
    <row r="361" spans="1:13" x14ac:dyDescent="0.45">
      <c r="A361" s="15" t="str">
        <f>Master!C321</f>
        <v>C</v>
      </c>
      <c r="B361" s="15" t="str">
        <f>INDEX('Sales+FC'!$F:$F,MATCH(C361,'Sales+FC'!H:H,0))</f>
        <v>ABC-11</v>
      </c>
      <c r="C361" s="67" t="str">
        <f>Master!B321</f>
        <v>SKU-289</v>
      </c>
      <c r="D361" s="67" t="str">
        <f>IF(INDEX('Sales+FC'!I:I,MATCH(C361,'Sales+FC'!H:H,0))=0,"",INDEX('Sales+FC'!I:I,MATCH(C361,'Sales+FC'!H:H,0)))</f>
        <v>Description_289</v>
      </c>
      <c r="E361" s="29">
        <f>IFERROR(INDEX('SKU Level Accuracy - Last Month'!I:I,MATCH(C361,'SKU Level Accuracy - Last Month'!C:C,0)),0)</f>
        <v>0.96923076923076923</v>
      </c>
      <c r="F361" s="29">
        <f>IFERROR(INDEX('SKU Level Accuracy - Last Month'!J:J,MATCH(C361,'SKU Level Accuracy - Last Month'!C:C,0)),0)</f>
        <v>0.92307692307692291</v>
      </c>
      <c r="G361" s="68">
        <f>INDEX('Sales+FC'!A:A,MATCH($C361,'Sales+FC'!$H:$H,0))</f>
        <v>532</v>
      </c>
      <c r="H361" s="68">
        <f>INDEX('Sales+FC'!B:B,MATCH($C361,'Sales+FC'!$H:$H,0))</f>
        <v>70</v>
      </c>
      <c r="I361" s="68">
        <f>INDEX('Sales+FC'!C:C,MATCH($C361,'Sales+FC'!$H:$H,0))</f>
        <v>95.666666666666671</v>
      </c>
      <c r="J361" s="32">
        <f>SUMIFS('Sales+FC'!AV:AV,'Sales+FC'!$H:$H,$C361)</f>
        <v>70</v>
      </c>
      <c r="K361" s="32">
        <f>SUMIFS('Sales+FC'!AW:AW,'Sales+FC'!$H:$H,$C361)</f>
        <v>70</v>
      </c>
      <c r="L361" s="32">
        <f>SUMIFS('Sales+FC'!AX:AX,'Sales+FC'!$H:$H,$C361)</f>
        <v>70</v>
      </c>
      <c r="M361" s="34">
        <f>IFERROR(SUMIFS('Sales+FC'!$D:$D,'Sales+FC'!$H:$H,$C361)/AVERAGE(J361:L361),0)</f>
        <v>3.4142857142857141</v>
      </c>
    </row>
    <row r="362" spans="1:13" x14ac:dyDescent="0.45">
      <c r="A362" s="15" t="str">
        <f>Master!C322</f>
        <v>C</v>
      </c>
      <c r="B362" s="15" t="str">
        <f>INDEX('Sales+FC'!$F:$F,MATCH(C362,'Sales+FC'!H:H,0))</f>
        <v>ABC-11</v>
      </c>
      <c r="C362" s="67" t="str">
        <f>Master!B322</f>
        <v>SKU-326</v>
      </c>
      <c r="D362" s="67" t="str">
        <f>IF(INDEX('Sales+FC'!I:I,MATCH(C362,'Sales+FC'!H:H,0))=0,"",INDEX('Sales+FC'!I:I,MATCH(C362,'Sales+FC'!H:H,0)))</f>
        <v>Description_326</v>
      </c>
      <c r="E362" s="29">
        <f>IFERROR(INDEX('SKU Level Accuracy - Last Month'!I:I,MATCH(C362,'SKU Level Accuracy - Last Month'!C:C,0)),0)</f>
        <v>0.66666666666666674</v>
      </c>
      <c r="F362" s="29">
        <f>IFERROR(INDEX('SKU Level Accuracy - Last Month'!J:J,MATCH(C362,'SKU Level Accuracy - Last Month'!C:C,0)),0)</f>
        <v>0.18181818181818188</v>
      </c>
      <c r="G362" s="68">
        <f>INDEX('Sales+FC'!A:A,MATCH($C362,'Sales+FC'!$H:$H,0))</f>
        <v>523</v>
      </c>
      <c r="H362" s="68">
        <f>INDEX('Sales+FC'!B:B,MATCH($C362,'Sales+FC'!$H:$H,0))</f>
        <v>60</v>
      </c>
      <c r="I362" s="68">
        <f>INDEX('Sales+FC'!C:C,MATCH($C362,'Sales+FC'!$H:$H,0))</f>
        <v>39</v>
      </c>
      <c r="J362" s="32">
        <f>SUMIFS('Sales+FC'!AV:AV,'Sales+FC'!$H:$H,$C362)</f>
        <v>60</v>
      </c>
      <c r="K362" s="32">
        <f>SUMIFS('Sales+FC'!AW:AW,'Sales+FC'!$H:$H,$C362)</f>
        <v>60</v>
      </c>
      <c r="L362" s="32">
        <f>SUMIFS('Sales+FC'!AX:AX,'Sales+FC'!$H:$H,$C362)</f>
        <v>48</v>
      </c>
      <c r="M362" s="34">
        <f>IFERROR(SUMIFS('Sales+FC'!$D:$D,'Sales+FC'!$H:$H,$C362)/AVERAGE(J362:L362),0)</f>
        <v>22.446428571428573</v>
      </c>
    </row>
    <row r="363" spans="1:13" x14ac:dyDescent="0.45">
      <c r="A363" s="15" t="str">
        <f>Master!C323</f>
        <v>C</v>
      </c>
      <c r="B363" s="15" t="str">
        <f>INDEX('Sales+FC'!$F:$F,MATCH(C363,'Sales+FC'!H:H,0))</f>
        <v>ABC-8</v>
      </c>
      <c r="C363" s="67" t="str">
        <f>Master!B323</f>
        <v>SKU-219</v>
      </c>
      <c r="D363" s="67" t="str">
        <f>IF(INDEX('Sales+FC'!I:I,MATCH(C363,'Sales+FC'!H:H,0))=0,"",INDEX('Sales+FC'!I:I,MATCH(C363,'Sales+FC'!H:H,0)))</f>
        <v>Description_219</v>
      </c>
      <c r="E363" s="29">
        <f>IFERROR(INDEX('SKU Level Accuracy - Last Month'!I:I,MATCH(C363,'SKU Level Accuracy - Last Month'!C:C,0)),0)</f>
        <v>0</v>
      </c>
      <c r="F363" s="29">
        <f>IFERROR(INDEX('SKU Level Accuracy - Last Month'!J:J,MATCH(C363,'SKU Level Accuracy - Last Month'!C:C,0)),0)</f>
        <v>0.12500000000000022</v>
      </c>
      <c r="G363" s="68">
        <f>INDEX('Sales+FC'!A:A,MATCH($C363,'Sales+FC'!$H:$H,0))</f>
        <v>515</v>
      </c>
      <c r="H363" s="68">
        <f>INDEX('Sales+FC'!B:B,MATCH($C363,'Sales+FC'!$H:$H,0))</f>
        <v>55</v>
      </c>
      <c r="I363" s="68">
        <f>INDEX('Sales+FC'!C:C,MATCH($C363,'Sales+FC'!$H:$H,0))</f>
        <v>45</v>
      </c>
      <c r="J363" s="32">
        <f>SUMIFS('Sales+FC'!AV:AV,'Sales+FC'!$H:$H,$C363)</f>
        <v>55</v>
      </c>
      <c r="K363" s="32">
        <f>SUMIFS('Sales+FC'!AW:AW,'Sales+FC'!$H:$H,$C363)</f>
        <v>55</v>
      </c>
      <c r="L363" s="32">
        <f>SUMIFS('Sales+FC'!AX:AX,'Sales+FC'!$H:$H,$C363)</f>
        <v>34</v>
      </c>
      <c r="M363" s="34">
        <f>IFERROR(SUMIFS('Sales+FC'!$D:$D,'Sales+FC'!$H:$H,$C363)/AVERAGE(J363:L363),0)</f>
        <v>26.833333333333332</v>
      </c>
    </row>
    <row r="364" spans="1:13" x14ac:dyDescent="0.45">
      <c r="A364" s="15" t="str">
        <f>Master!C324</f>
        <v>C</v>
      </c>
      <c r="B364" s="15" t="str">
        <f>INDEX('Sales+FC'!$F:$F,MATCH(C364,'Sales+FC'!H:H,0))</f>
        <v>ABC-7</v>
      </c>
      <c r="C364" s="67" t="str">
        <f>Master!B324</f>
        <v>SKU-128</v>
      </c>
      <c r="D364" s="67" t="str">
        <f>IF(INDEX('Sales+FC'!I:I,MATCH(C364,'Sales+FC'!H:H,0))=0,"",INDEX('Sales+FC'!I:I,MATCH(C364,'Sales+FC'!H:H,0)))</f>
        <v>Description_128</v>
      </c>
      <c r="E364" s="29">
        <f>IFERROR(INDEX('SKU Level Accuracy - Last Month'!I:I,MATCH(C364,'SKU Level Accuracy - Last Month'!C:C,0)),0)</f>
        <v>0.64864864864864868</v>
      </c>
      <c r="F364" s="29">
        <f>IFERROR(INDEX('SKU Level Accuracy - Last Month'!J:J,MATCH(C364,'SKU Level Accuracy - Last Month'!C:C,0)),0)</f>
        <v>0.37837837837837851</v>
      </c>
      <c r="G364" s="68">
        <f>INDEX('Sales+FC'!A:A,MATCH($C364,'Sales+FC'!$H:$H,0))</f>
        <v>511</v>
      </c>
      <c r="H364" s="68">
        <f>INDEX('Sales+FC'!B:B,MATCH($C364,'Sales+FC'!$H:$H,0))</f>
        <v>60</v>
      </c>
      <c r="I364" s="68">
        <f>INDEX('Sales+FC'!C:C,MATCH($C364,'Sales+FC'!$H:$H,0))</f>
        <v>38.666666666666664</v>
      </c>
      <c r="J364" s="32">
        <f>SUMIFS('Sales+FC'!AV:AV,'Sales+FC'!$H:$H,$C364)</f>
        <v>60</v>
      </c>
      <c r="K364" s="32">
        <f>SUMIFS('Sales+FC'!AW:AW,'Sales+FC'!$H:$H,$C364)</f>
        <v>60</v>
      </c>
      <c r="L364" s="32">
        <f>SUMIFS('Sales+FC'!AX:AX,'Sales+FC'!$H:$H,$C364)</f>
        <v>33</v>
      </c>
      <c r="M364" s="34">
        <f>IFERROR(SUMIFS('Sales+FC'!$D:$D,'Sales+FC'!$H:$H,$C364)/AVERAGE(J364:L364),0)</f>
        <v>15.705882352941176</v>
      </c>
    </row>
    <row r="365" spans="1:13" x14ac:dyDescent="0.45">
      <c r="A365" s="15" t="str">
        <f>Master!C325</f>
        <v>C</v>
      </c>
      <c r="B365" s="15" t="str">
        <f>INDEX('Sales+FC'!$F:$F,MATCH(C365,'Sales+FC'!H:H,0))</f>
        <v>ABC-7</v>
      </c>
      <c r="C365" s="67" t="str">
        <f>Master!B325</f>
        <v>SKU-140</v>
      </c>
      <c r="D365" s="67" t="str">
        <f>IF(INDEX('Sales+FC'!I:I,MATCH(C365,'Sales+FC'!H:H,0))=0,"",INDEX('Sales+FC'!I:I,MATCH(C365,'Sales+FC'!H:H,0)))</f>
        <v>Description_140</v>
      </c>
      <c r="E365" s="29">
        <f>IFERROR(INDEX('SKU Level Accuracy - Last Month'!I:I,MATCH(C365,'SKU Level Accuracy - Last Month'!C:C,0)),0)</f>
        <v>0</v>
      </c>
      <c r="F365" s="29">
        <f>IFERROR(INDEX('SKU Level Accuracy - Last Month'!J:J,MATCH(C365,'SKU Level Accuracy - Last Month'!C:C,0)),0)</f>
        <v>4.3478260869565077E-2</v>
      </c>
      <c r="G365" s="68">
        <f>INDEX('Sales+FC'!A:A,MATCH($C365,'Sales+FC'!$H:$H,0))</f>
        <v>510</v>
      </c>
      <c r="H365" s="68">
        <f>INDEX('Sales+FC'!B:B,MATCH($C365,'Sales+FC'!$H:$H,0))</f>
        <v>45</v>
      </c>
      <c r="I365" s="68">
        <f>INDEX('Sales+FC'!C:C,MATCH($C365,'Sales+FC'!$H:$H,0))</f>
        <v>38.666666666666664</v>
      </c>
      <c r="J365" s="32">
        <f>SUMIFS('Sales+FC'!AV:AV,'Sales+FC'!$H:$H,$C365)</f>
        <v>45</v>
      </c>
      <c r="K365" s="32">
        <f>SUMIFS('Sales+FC'!AW:AW,'Sales+FC'!$H:$H,$C365)</f>
        <v>45</v>
      </c>
      <c r="L365" s="32">
        <f>SUMIFS('Sales+FC'!AX:AX,'Sales+FC'!$H:$H,$C365)</f>
        <v>31</v>
      </c>
      <c r="M365" s="34">
        <f>IFERROR(SUMIFS('Sales+FC'!$D:$D,'Sales+FC'!$H:$H,$C365)/AVERAGE(J365:L365),0)</f>
        <v>13.785123966942148</v>
      </c>
    </row>
    <row r="366" spans="1:13" x14ac:dyDescent="0.45">
      <c r="A366" s="15" t="str">
        <f>Master!C326</f>
        <v>C</v>
      </c>
      <c r="B366" s="15" t="str">
        <f>INDEX('Sales+FC'!$F:$F,MATCH(C366,'Sales+FC'!H:H,0))</f>
        <v>ABC-2</v>
      </c>
      <c r="C366" s="67" t="str">
        <f>Master!B326</f>
        <v>SKU-61</v>
      </c>
      <c r="D366" s="67" t="str">
        <f>IF(INDEX('Sales+FC'!I:I,MATCH(C366,'Sales+FC'!H:H,0))=0,"",INDEX('Sales+FC'!I:I,MATCH(C366,'Sales+FC'!H:H,0)))</f>
        <v>Description_061</v>
      </c>
      <c r="E366" s="29">
        <f>IFERROR(INDEX('SKU Level Accuracy - Last Month'!I:I,MATCH(C366,'SKU Level Accuracy - Last Month'!C:C,0)),0)</f>
        <v>0</v>
      </c>
      <c r="F366" s="29">
        <f>IFERROR(INDEX('SKU Level Accuracy - Last Month'!J:J,MATCH(C366,'SKU Level Accuracy - Last Month'!C:C,0)),0)</f>
        <v>0</v>
      </c>
      <c r="G366" s="68">
        <f>INDEX('Sales+FC'!A:A,MATCH($C366,'Sales+FC'!$H:$H,0))</f>
        <v>497</v>
      </c>
      <c r="H366" s="68">
        <f>INDEX('Sales+FC'!B:B,MATCH($C366,'Sales+FC'!$H:$H,0))</f>
        <v>50</v>
      </c>
      <c r="I366" s="68">
        <f>INDEX('Sales+FC'!C:C,MATCH($C366,'Sales+FC'!$H:$H,0))</f>
        <v>35.666666666666664</v>
      </c>
      <c r="J366" s="32">
        <f>SUMIFS('Sales+FC'!AV:AV,'Sales+FC'!$H:$H,$C366)</f>
        <v>50</v>
      </c>
      <c r="K366" s="32">
        <f>SUMIFS('Sales+FC'!AW:AW,'Sales+FC'!$H:$H,$C366)</f>
        <v>50</v>
      </c>
      <c r="L366" s="32">
        <f>SUMIFS('Sales+FC'!AX:AX,'Sales+FC'!$H:$H,$C366)</f>
        <v>44</v>
      </c>
      <c r="M366" s="34">
        <f>IFERROR(SUMIFS('Sales+FC'!$D:$D,'Sales+FC'!$H:$H,$C366)/AVERAGE(J366:L366),0)</f>
        <v>5.166666666666667</v>
      </c>
    </row>
    <row r="367" spans="1:13" x14ac:dyDescent="0.45">
      <c r="A367" s="15" t="str">
        <f>Master!C327</f>
        <v>C</v>
      </c>
      <c r="B367" s="15" t="str">
        <f>INDEX('Sales+FC'!$F:$F,MATCH(C367,'Sales+FC'!H:H,0))</f>
        <v>ABC-10</v>
      </c>
      <c r="C367" s="67" t="str">
        <f>Master!B327</f>
        <v>SKU-278</v>
      </c>
      <c r="D367" s="67" t="str">
        <f>IF(INDEX('Sales+FC'!I:I,MATCH(C367,'Sales+FC'!H:H,0))=0,"",INDEX('Sales+FC'!I:I,MATCH(C367,'Sales+FC'!H:H,0)))</f>
        <v>Description_278</v>
      </c>
      <c r="E367" s="29">
        <f>IFERROR(INDEX('SKU Level Accuracy - Last Month'!I:I,MATCH(C367,'SKU Level Accuracy - Last Month'!C:C,0)),0)</f>
        <v>0</v>
      </c>
      <c r="F367" s="29">
        <f>IFERROR(INDEX('SKU Level Accuracy - Last Month'!J:J,MATCH(C367,'SKU Level Accuracy - Last Month'!C:C,0)),0)</f>
        <v>0.69565217391304346</v>
      </c>
      <c r="G367" s="68">
        <f>INDEX('Sales+FC'!A:A,MATCH($C367,'Sales+FC'!$H:$H,0))</f>
        <v>471</v>
      </c>
      <c r="H367" s="68">
        <f>INDEX('Sales+FC'!B:B,MATCH($C367,'Sales+FC'!$H:$H,0))</f>
        <v>30</v>
      </c>
      <c r="I367" s="68">
        <f>INDEX('Sales+FC'!C:C,MATCH($C367,'Sales+FC'!$H:$H,0))</f>
        <v>35</v>
      </c>
      <c r="J367" s="32">
        <f>SUMIFS('Sales+FC'!AV:AV,'Sales+FC'!$H:$H,$C367)</f>
        <v>30</v>
      </c>
      <c r="K367" s="32">
        <f>SUMIFS('Sales+FC'!AW:AW,'Sales+FC'!$H:$H,$C367)</f>
        <v>30</v>
      </c>
      <c r="L367" s="32">
        <f>SUMIFS('Sales+FC'!AX:AX,'Sales+FC'!$H:$H,$C367)</f>
        <v>24</v>
      </c>
      <c r="M367" s="34">
        <f>IFERROR(SUMIFS('Sales+FC'!$D:$D,'Sales+FC'!$H:$H,$C367)/AVERAGE(J367:L367),0)</f>
        <v>23.5</v>
      </c>
    </row>
    <row r="368" spans="1:13" x14ac:dyDescent="0.45">
      <c r="A368" s="15" t="str">
        <f>Master!C328</f>
        <v>C</v>
      </c>
      <c r="B368" s="15" t="str">
        <f>INDEX('Sales+FC'!$F:$F,MATCH(C368,'Sales+FC'!H:H,0))</f>
        <v>ABC-12</v>
      </c>
      <c r="C368" s="67" t="str">
        <f>Master!B328</f>
        <v>SKU-381</v>
      </c>
      <c r="D368" s="67" t="str">
        <f>IF(INDEX('Sales+FC'!I:I,MATCH(C368,'Sales+FC'!H:H,0))=0,"",INDEX('Sales+FC'!I:I,MATCH(C368,'Sales+FC'!H:H,0)))</f>
        <v>Description_381</v>
      </c>
      <c r="E368" s="29">
        <f>IFERROR(INDEX('SKU Level Accuracy - Last Month'!I:I,MATCH(C368,'SKU Level Accuracy - Last Month'!C:C,0)),0)</f>
        <v>0</v>
      </c>
      <c r="F368" s="29">
        <f>IFERROR(INDEX('SKU Level Accuracy - Last Month'!J:J,MATCH(C368,'SKU Level Accuracy - Last Month'!C:C,0)),0)</f>
        <v>0</v>
      </c>
      <c r="G368" s="68">
        <f>INDEX('Sales+FC'!A:A,MATCH($C368,'Sales+FC'!$H:$H,0))</f>
        <v>466</v>
      </c>
      <c r="H368" s="68">
        <f>INDEX('Sales+FC'!B:B,MATCH($C368,'Sales+FC'!$H:$H,0))</f>
        <v>51</v>
      </c>
      <c r="I368" s="68">
        <f>INDEX('Sales+FC'!C:C,MATCH($C368,'Sales+FC'!$H:$H,0))</f>
        <v>24.333333333333332</v>
      </c>
      <c r="J368" s="32">
        <f>SUMIFS('Sales+FC'!AV:AV,'Sales+FC'!$H:$H,$C368)</f>
        <v>51</v>
      </c>
      <c r="K368" s="32">
        <f>SUMIFS('Sales+FC'!AW:AW,'Sales+FC'!$H:$H,$C368)</f>
        <v>51</v>
      </c>
      <c r="L368" s="32">
        <f>SUMIFS('Sales+FC'!AX:AX,'Sales+FC'!$H:$H,$C368)</f>
        <v>75</v>
      </c>
      <c r="M368" s="34">
        <f>IFERROR(SUMIFS('Sales+FC'!$D:$D,'Sales+FC'!$H:$H,$C368)/AVERAGE(J368:L368),0)</f>
        <v>11.372881355932204</v>
      </c>
    </row>
    <row r="369" spans="1:13" x14ac:dyDescent="0.45">
      <c r="A369" s="15" t="str">
        <f>Master!C329</f>
        <v>C</v>
      </c>
      <c r="B369" s="15" t="str">
        <f>INDEX('Sales+FC'!$F:$F,MATCH(C369,'Sales+FC'!H:H,0))</f>
        <v>ABC-7</v>
      </c>
      <c r="C369" s="67" t="str">
        <f>Master!B329</f>
        <v>SKU-125</v>
      </c>
      <c r="D369" s="67" t="str">
        <f>IF(INDEX('Sales+FC'!I:I,MATCH(C369,'Sales+FC'!H:H,0))=0,"",INDEX('Sales+FC'!I:I,MATCH(C369,'Sales+FC'!H:H,0)))</f>
        <v>Description_125</v>
      </c>
      <c r="E369" s="29">
        <f>IFERROR(INDEX('SKU Level Accuracy - Last Month'!I:I,MATCH(C369,'SKU Level Accuracy - Last Month'!C:C,0)),0)</f>
        <v>0.74999999999999978</v>
      </c>
      <c r="F369" s="29">
        <f>IFERROR(INDEX('SKU Level Accuracy - Last Month'!J:J,MATCH(C369,'SKU Level Accuracy - Last Month'!C:C,0)),0)</f>
        <v>0</v>
      </c>
      <c r="G369" s="68">
        <f>INDEX('Sales+FC'!A:A,MATCH($C369,'Sales+FC'!$H:$H,0))</f>
        <v>464</v>
      </c>
      <c r="H369" s="68">
        <f>INDEX('Sales+FC'!B:B,MATCH($C369,'Sales+FC'!$H:$H,0))</f>
        <v>50</v>
      </c>
      <c r="I369" s="68">
        <f>INDEX('Sales+FC'!C:C,MATCH($C369,'Sales+FC'!$H:$H,0))</f>
        <v>31.666666666666668</v>
      </c>
      <c r="J369" s="32">
        <f>SUMIFS('Sales+FC'!AV:AV,'Sales+FC'!$H:$H,$C369)</f>
        <v>50</v>
      </c>
      <c r="K369" s="32">
        <f>SUMIFS('Sales+FC'!AW:AW,'Sales+FC'!$H:$H,$C369)</f>
        <v>50</v>
      </c>
      <c r="L369" s="32">
        <f>SUMIFS('Sales+FC'!AX:AX,'Sales+FC'!$H:$H,$C369)</f>
        <v>39</v>
      </c>
      <c r="M369" s="34">
        <f>IFERROR(SUMIFS('Sales+FC'!$D:$D,'Sales+FC'!$H:$H,$C369)/AVERAGE(J369:L369),0)</f>
        <v>0</v>
      </c>
    </row>
    <row r="370" spans="1:13" x14ac:dyDescent="0.45">
      <c r="A370" s="15" t="str">
        <f>Master!C330</f>
        <v>C</v>
      </c>
      <c r="B370" s="15" t="str">
        <f>INDEX('Sales+FC'!$F:$F,MATCH(C370,'Sales+FC'!H:H,0))</f>
        <v>ABC-11</v>
      </c>
      <c r="C370" s="67" t="str">
        <f>Master!B330</f>
        <v>SKU-334</v>
      </c>
      <c r="D370" s="67" t="str">
        <f>IF(INDEX('Sales+FC'!I:I,MATCH(C370,'Sales+FC'!H:H,0))=0,"",INDEX('Sales+FC'!I:I,MATCH(C370,'Sales+FC'!H:H,0)))</f>
        <v>Description_334</v>
      </c>
      <c r="E370" s="29">
        <f>IFERROR(INDEX('SKU Level Accuracy - Last Month'!I:I,MATCH(C370,'SKU Level Accuracy - Last Month'!C:C,0)),0)</f>
        <v>0.66071428571428581</v>
      </c>
      <c r="F370" s="29">
        <f>IFERROR(INDEX('SKU Level Accuracy - Last Month'!J:J,MATCH(C370,'SKU Level Accuracy - Last Month'!C:C,0)),0)</f>
        <v>0.98214285714285698</v>
      </c>
      <c r="G370" s="68">
        <f>INDEX('Sales+FC'!A:A,MATCH($C370,'Sales+FC'!$H:$H,0))</f>
        <v>453</v>
      </c>
      <c r="H370" s="68">
        <f>INDEX('Sales+FC'!B:B,MATCH($C370,'Sales+FC'!$H:$H,0))</f>
        <v>55</v>
      </c>
      <c r="I370" s="68">
        <f>INDEX('Sales+FC'!C:C,MATCH($C370,'Sales+FC'!$H:$H,0))</f>
        <v>76</v>
      </c>
      <c r="J370" s="32">
        <f>SUMIFS('Sales+FC'!AV:AV,'Sales+FC'!$H:$H,$C370)</f>
        <v>55</v>
      </c>
      <c r="K370" s="32">
        <f>SUMIFS('Sales+FC'!AW:AW,'Sales+FC'!$H:$H,$C370)</f>
        <v>55</v>
      </c>
      <c r="L370" s="32">
        <f>SUMIFS('Sales+FC'!AX:AX,'Sales+FC'!$H:$H,$C370)</f>
        <v>51</v>
      </c>
      <c r="M370" s="34">
        <f>IFERROR(SUMIFS('Sales+FC'!$D:$D,'Sales+FC'!$H:$H,$C370)/AVERAGE(J370:L370),0)</f>
        <v>25.472049689440993</v>
      </c>
    </row>
    <row r="371" spans="1:13" x14ac:dyDescent="0.45">
      <c r="A371" s="15" t="str">
        <f>Master!C331</f>
        <v>C</v>
      </c>
      <c r="B371" s="15" t="str">
        <f>INDEX('Sales+FC'!$F:$F,MATCH(C371,'Sales+FC'!H:H,0))</f>
        <v>ABC-10</v>
      </c>
      <c r="C371" s="67" t="str">
        <f>Master!B331</f>
        <v>SKU-438</v>
      </c>
      <c r="D371" s="67" t="str">
        <f>IF(INDEX('Sales+FC'!I:I,MATCH(C371,'Sales+FC'!H:H,0))=0,"",INDEX('Sales+FC'!I:I,MATCH(C371,'Sales+FC'!H:H,0)))</f>
        <v>Description_438</v>
      </c>
      <c r="E371" s="29">
        <f>IFERROR(INDEX('SKU Level Accuracy - Last Month'!I:I,MATCH(C371,'SKU Level Accuracy - Last Month'!C:C,0)),0)</f>
        <v>0.1351351351351352</v>
      </c>
      <c r="F371" s="29">
        <f>IFERROR(INDEX('SKU Level Accuracy - Last Month'!J:J,MATCH(C371,'SKU Level Accuracy - Last Month'!C:C,0)),0)</f>
        <v>0.64864864864864868</v>
      </c>
      <c r="G371" s="68">
        <f>INDEX('Sales+FC'!A:A,MATCH($C371,'Sales+FC'!$H:$H,0))</f>
        <v>440</v>
      </c>
      <c r="H371" s="68">
        <f>INDEX('Sales+FC'!B:B,MATCH($C371,'Sales+FC'!$H:$H,0))</f>
        <v>50</v>
      </c>
      <c r="I371" s="68">
        <f>INDEX('Sales+FC'!C:C,MATCH($C371,'Sales+FC'!$H:$H,0))</f>
        <v>34.333333333333336</v>
      </c>
      <c r="J371" s="32">
        <f>SUMIFS('Sales+FC'!AV:AV,'Sales+FC'!$H:$H,$C371)</f>
        <v>50</v>
      </c>
      <c r="K371" s="32">
        <f>SUMIFS('Sales+FC'!AW:AW,'Sales+FC'!$H:$H,$C371)</f>
        <v>50</v>
      </c>
      <c r="L371" s="32">
        <f>SUMIFS('Sales+FC'!AX:AX,'Sales+FC'!$H:$H,$C371)</f>
        <v>46</v>
      </c>
      <c r="M371" s="34">
        <f>IFERROR(SUMIFS('Sales+FC'!$D:$D,'Sales+FC'!$H:$H,$C371)/AVERAGE(J371:L371),0)</f>
        <v>1.9315068493150687</v>
      </c>
    </row>
    <row r="372" spans="1:13" x14ac:dyDescent="0.45">
      <c r="A372" s="15" t="str">
        <f>Master!C332</f>
        <v>C</v>
      </c>
      <c r="B372" s="15" t="str">
        <f>INDEX('Sales+FC'!$F:$F,MATCH(C372,'Sales+FC'!H:H,0))</f>
        <v>ABC-11</v>
      </c>
      <c r="C372" s="67" t="str">
        <f>Master!B332</f>
        <v>SKU-288</v>
      </c>
      <c r="D372" s="67" t="str">
        <f>IF(INDEX('Sales+FC'!I:I,MATCH(C372,'Sales+FC'!H:H,0))=0,"",INDEX('Sales+FC'!I:I,MATCH(C372,'Sales+FC'!H:H,0)))</f>
        <v>Description_288</v>
      </c>
      <c r="E372" s="29">
        <f>IFERROR(INDEX('SKU Level Accuracy - Last Month'!I:I,MATCH(C372,'SKU Level Accuracy - Last Month'!C:C,0)),0)</f>
        <v>1</v>
      </c>
      <c r="F372" s="29">
        <f>IFERROR(INDEX('SKU Level Accuracy - Last Month'!J:J,MATCH(C372,'SKU Level Accuracy - Last Month'!C:C,0)),0)</f>
        <v>1</v>
      </c>
      <c r="G372" s="68">
        <f>INDEX('Sales+FC'!A:A,MATCH($C372,'Sales+FC'!$H:$H,0))</f>
        <v>410</v>
      </c>
      <c r="H372" s="68">
        <f>INDEX('Sales+FC'!B:B,MATCH($C372,'Sales+FC'!$H:$H,0))</f>
        <v>40</v>
      </c>
      <c r="I372" s="68">
        <f>INDEX('Sales+FC'!C:C,MATCH($C372,'Sales+FC'!$H:$H,0))</f>
        <v>0</v>
      </c>
      <c r="J372" s="32">
        <f>SUMIFS('Sales+FC'!AV:AV,'Sales+FC'!$H:$H,$C372)</f>
        <v>40</v>
      </c>
      <c r="K372" s="32">
        <f>SUMIFS('Sales+FC'!AW:AW,'Sales+FC'!$H:$H,$C372)</f>
        <v>40</v>
      </c>
      <c r="L372" s="32">
        <f>SUMIFS('Sales+FC'!AX:AX,'Sales+FC'!$H:$H,$C372)</f>
        <v>7</v>
      </c>
      <c r="M372" s="34">
        <f>IFERROR(SUMIFS('Sales+FC'!$D:$D,'Sales+FC'!$H:$H,$C372)/AVERAGE(J372:L372),0)</f>
        <v>0</v>
      </c>
    </row>
    <row r="373" spans="1:13" x14ac:dyDescent="0.45">
      <c r="A373" s="15" t="str">
        <f>Master!C333</f>
        <v>C</v>
      </c>
      <c r="B373" s="15" t="str">
        <f>INDEX('Sales+FC'!$F:$F,MATCH(C373,'Sales+FC'!H:H,0))</f>
        <v>ABC-3</v>
      </c>
      <c r="C373" s="67" t="str">
        <f>Master!B333</f>
        <v>SKU-85</v>
      </c>
      <c r="D373" s="67" t="str">
        <f>IF(INDEX('Sales+FC'!I:I,MATCH(C373,'Sales+FC'!H:H,0))=0,"",INDEX('Sales+FC'!I:I,MATCH(C373,'Sales+FC'!H:H,0)))</f>
        <v>Description_085</v>
      </c>
      <c r="E373" s="29">
        <f>IFERROR(INDEX('SKU Level Accuracy - Last Month'!I:I,MATCH(C373,'SKU Level Accuracy - Last Month'!C:C,0)),0)</f>
        <v>0.65217391304347827</v>
      </c>
      <c r="F373" s="29">
        <f>IFERROR(INDEX('SKU Level Accuracy - Last Month'!J:J,MATCH(C373,'SKU Level Accuracy - Last Month'!C:C,0)),0)</f>
        <v>0.91304347826086951</v>
      </c>
      <c r="G373" s="68">
        <f>INDEX('Sales+FC'!A:A,MATCH($C373,'Sales+FC'!$H:$H,0))</f>
        <v>387</v>
      </c>
      <c r="H373" s="68">
        <f>INDEX('Sales+FC'!B:B,MATCH($C373,'Sales+FC'!$H:$H,0))</f>
        <v>50</v>
      </c>
      <c r="I373" s="68">
        <f>INDEX('Sales+FC'!C:C,MATCH($C373,'Sales+FC'!$H:$H,0))</f>
        <v>39.333333333333336</v>
      </c>
      <c r="J373" s="32">
        <f>SUMIFS('Sales+FC'!AV:AV,'Sales+FC'!$H:$H,$C373)</f>
        <v>50</v>
      </c>
      <c r="K373" s="32">
        <f>SUMIFS('Sales+FC'!AW:AW,'Sales+FC'!$H:$H,$C373)</f>
        <v>50</v>
      </c>
      <c r="L373" s="32">
        <f>SUMIFS('Sales+FC'!AX:AX,'Sales+FC'!$H:$H,$C373)</f>
        <v>11</v>
      </c>
      <c r="M373" s="34">
        <f>IFERROR(SUMIFS('Sales+FC'!$D:$D,'Sales+FC'!$H:$H,$C373)/AVERAGE(J373:L373),0)</f>
        <v>11.054054054054054</v>
      </c>
    </row>
    <row r="374" spans="1:13" x14ac:dyDescent="0.45">
      <c r="A374" s="15" t="str">
        <f>Master!C334</f>
        <v>C</v>
      </c>
      <c r="B374" s="15" t="str">
        <f>INDEX('Sales+FC'!$F:$F,MATCH(C374,'Sales+FC'!H:H,0))</f>
        <v>ABC-10</v>
      </c>
      <c r="C374" s="67" t="str">
        <f>Master!B334</f>
        <v>SKU-437</v>
      </c>
      <c r="D374" s="67" t="str">
        <f>IF(INDEX('Sales+FC'!I:I,MATCH(C374,'Sales+FC'!H:H,0))=0,"",INDEX('Sales+FC'!I:I,MATCH(C374,'Sales+FC'!H:H,0)))</f>
        <v>Description_437</v>
      </c>
      <c r="E374" s="29">
        <f>IFERROR(INDEX('SKU Level Accuracy - Last Month'!I:I,MATCH(C374,'SKU Level Accuracy - Last Month'!C:C,0)),0)</f>
        <v>0.31034482758620685</v>
      </c>
      <c r="F374" s="29">
        <f>IFERROR(INDEX('SKU Level Accuracy - Last Month'!J:J,MATCH(C374,'SKU Level Accuracy - Last Month'!C:C,0)),0)</f>
        <v>0.27586206896551713</v>
      </c>
      <c r="G374" s="68">
        <f>INDEX('Sales+FC'!A:A,MATCH($C374,'Sales+FC'!$H:$H,0))</f>
        <v>382</v>
      </c>
      <c r="H374" s="68">
        <f>INDEX('Sales+FC'!B:B,MATCH($C374,'Sales+FC'!$H:$H,0))</f>
        <v>50</v>
      </c>
      <c r="I374" s="68">
        <f>INDEX('Sales+FC'!C:C,MATCH($C374,'Sales+FC'!$H:$H,0))</f>
        <v>30</v>
      </c>
      <c r="J374" s="32">
        <f>SUMIFS('Sales+FC'!AV:AV,'Sales+FC'!$H:$H,$C374)</f>
        <v>50</v>
      </c>
      <c r="K374" s="32">
        <f>SUMIFS('Sales+FC'!AW:AW,'Sales+FC'!$H:$H,$C374)</f>
        <v>50</v>
      </c>
      <c r="L374" s="32">
        <f>SUMIFS('Sales+FC'!AX:AX,'Sales+FC'!$H:$H,$C374)</f>
        <v>22</v>
      </c>
      <c r="M374" s="34">
        <f>IFERROR(SUMIFS('Sales+FC'!$D:$D,'Sales+FC'!$H:$H,$C374)/AVERAGE(J374:L374),0)</f>
        <v>12.565573770491804</v>
      </c>
    </row>
    <row r="375" spans="1:13" x14ac:dyDescent="0.45">
      <c r="A375" s="15" t="str">
        <f>Master!C335</f>
        <v>C</v>
      </c>
      <c r="B375" s="15" t="str">
        <f>INDEX('Sales+FC'!$F:$F,MATCH(C375,'Sales+FC'!H:H,0))</f>
        <v>ABC-7</v>
      </c>
      <c r="C375" s="67" t="str">
        <f>Master!B335</f>
        <v>SKU-168</v>
      </c>
      <c r="D375" s="67" t="str">
        <f>IF(INDEX('Sales+FC'!I:I,MATCH(C375,'Sales+FC'!H:H,0))=0,"",INDEX('Sales+FC'!I:I,MATCH(C375,'Sales+FC'!H:H,0)))</f>
        <v>Description_168</v>
      </c>
      <c r="E375" s="29">
        <f>IFERROR(INDEX('SKU Level Accuracy - Last Month'!I:I,MATCH(C375,'SKU Level Accuracy - Last Month'!C:C,0)),0)</f>
        <v>0</v>
      </c>
      <c r="F375" s="29">
        <f>IFERROR(INDEX('SKU Level Accuracy - Last Month'!J:J,MATCH(C375,'SKU Level Accuracy - Last Month'!C:C,0)),0)</f>
        <v>0.90909090909090906</v>
      </c>
      <c r="G375" s="68">
        <f>INDEX('Sales+FC'!A:A,MATCH($C375,'Sales+FC'!$H:$H,0))</f>
        <v>369</v>
      </c>
      <c r="H375" s="68">
        <f>INDEX('Sales+FC'!B:B,MATCH($C375,'Sales+FC'!$H:$H,0))</f>
        <v>20</v>
      </c>
      <c r="I375" s="68">
        <f>INDEX('Sales+FC'!C:C,MATCH($C375,'Sales+FC'!$H:$H,0))</f>
        <v>35.333333333333336</v>
      </c>
      <c r="J375" s="32">
        <f>SUMIFS('Sales+FC'!AV:AV,'Sales+FC'!$H:$H,$C375)</f>
        <v>20</v>
      </c>
      <c r="K375" s="32">
        <f>SUMIFS('Sales+FC'!AW:AW,'Sales+FC'!$H:$H,$C375)</f>
        <v>20</v>
      </c>
      <c r="L375" s="32">
        <f>SUMIFS('Sales+FC'!AX:AX,'Sales+FC'!$H:$H,$C375)</f>
        <v>34</v>
      </c>
      <c r="M375" s="34">
        <f>IFERROR(SUMIFS('Sales+FC'!$D:$D,'Sales+FC'!$H:$H,$C375)/AVERAGE(J375:L375),0)</f>
        <v>101.47297297297297</v>
      </c>
    </row>
    <row r="376" spans="1:13" x14ac:dyDescent="0.45">
      <c r="A376" s="15" t="str">
        <f>Master!C336</f>
        <v>C</v>
      </c>
      <c r="B376" s="15" t="str">
        <f>INDEX('Sales+FC'!$F:$F,MATCH(C376,'Sales+FC'!H:H,0))</f>
        <v>ABC-3</v>
      </c>
      <c r="C376" s="67" t="str">
        <f>Master!B336</f>
        <v>SKU-96</v>
      </c>
      <c r="D376" s="67" t="str">
        <f>IF(INDEX('Sales+FC'!I:I,MATCH(C376,'Sales+FC'!H:H,0))=0,"",INDEX('Sales+FC'!I:I,MATCH(C376,'Sales+FC'!H:H,0)))</f>
        <v>Description_096</v>
      </c>
      <c r="E376" s="29">
        <f>IFERROR(INDEX('SKU Level Accuracy - Last Month'!I:I,MATCH(C376,'SKU Level Accuracy - Last Month'!C:C,0)),0)</f>
        <v>0.76315789473684204</v>
      </c>
      <c r="F376" s="29">
        <f>IFERROR(INDEX('SKU Level Accuracy - Last Month'!J:J,MATCH(C376,'SKU Level Accuracy - Last Month'!C:C,0)),0)</f>
        <v>2.6315789473684403E-2</v>
      </c>
      <c r="G376" s="68">
        <f>INDEX('Sales+FC'!A:A,MATCH($C376,'Sales+FC'!$H:$H,0))</f>
        <v>368</v>
      </c>
      <c r="H376" s="68">
        <f>INDEX('Sales+FC'!B:B,MATCH($C376,'Sales+FC'!$H:$H,0))</f>
        <v>75</v>
      </c>
      <c r="I376" s="68">
        <f>INDEX('Sales+FC'!C:C,MATCH($C376,'Sales+FC'!$H:$H,0))</f>
        <v>20.333333333333332</v>
      </c>
      <c r="J376" s="32">
        <f>SUMIFS('Sales+FC'!AV:AV,'Sales+FC'!$H:$H,$C376)</f>
        <v>75</v>
      </c>
      <c r="K376" s="32">
        <f>SUMIFS('Sales+FC'!AW:AW,'Sales+FC'!$H:$H,$C376)</f>
        <v>50</v>
      </c>
      <c r="L376" s="32">
        <f>SUMIFS('Sales+FC'!AX:AX,'Sales+FC'!$H:$H,$C376)</f>
        <v>52</v>
      </c>
      <c r="M376" s="34">
        <f>IFERROR(SUMIFS('Sales+FC'!$D:$D,'Sales+FC'!$H:$H,$C376)/AVERAGE(J376:L376),0)</f>
        <v>8.1864406779661021</v>
      </c>
    </row>
    <row r="377" spans="1:13" x14ac:dyDescent="0.45">
      <c r="A377" s="15" t="str">
        <f>Master!C337</f>
        <v>C</v>
      </c>
      <c r="B377" s="15" t="str">
        <f>INDEX('Sales+FC'!$F:$F,MATCH(C377,'Sales+FC'!H:H,0))</f>
        <v>ABC-3</v>
      </c>
      <c r="C377" s="67" t="str">
        <f>Master!B337</f>
        <v>SKU-94</v>
      </c>
      <c r="D377" s="67" t="str">
        <f>IF(INDEX('Sales+FC'!I:I,MATCH(C377,'Sales+FC'!H:H,0))=0,"",INDEX('Sales+FC'!I:I,MATCH(C377,'Sales+FC'!H:H,0)))</f>
        <v>Description_094</v>
      </c>
      <c r="E377" s="29">
        <f>IFERROR(INDEX('SKU Level Accuracy - Last Month'!I:I,MATCH(C377,'SKU Level Accuracy - Last Month'!C:C,0)),0)</f>
        <v>0.28125</v>
      </c>
      <c r="F377" s="29">
        <f>IFERROR(INDEX('SKU Level Accuracy - Last Month'!J:J,MATCH(C377,'SKU Level Accuracy - Last Month'!C:C,0)),0)</f>
        <v>0.78125</v>
      </c>
      <c r="G377" s="68">
        <f>INDEX('Sales+FC'!A:A,MATCH($C377,'Sales+FC'!$H:$H,0))</f>
        <v>366</v>
      </c>
      <c r="H377" s="68">
        <f>INDEX('Sales+FC'!B:B,MATCH($C377,'Sales+FC'!$H:$H,0))</f>
        <v>50</v>
      </c>
      <c r="I377" s="68">
        <f>INDEX('Sales+FC'!C:C,MATCH($C377,'Sales+FC'!$H:$H,0))</f>
        <v>49</v>
      </c>
      <c r="J377" s="32">
        <f>SUMIFS('Sales+FC'!AV:AV,'Sales+FC'!$H:$H,$C377)</f>
        <v>50</v>
      </c>
      <c r="K377" s="32">
        <f>SUMIFS('Sales+FC'!AW:AW,'Sales+FC'!$H:$H,$C377)</f>
        <v>50</v>
      </c>
      <c r="L377" s="32">
        <f>SUMIFS('Sales+FC'!AX:AX,'Sales+FC'!$H:$H,$C377)</f>
        <v>38</v>
      </c>
      <c r="M377" s="34">
        <f>IFERROR(SUMIFS('Sales+FC'!$D:$D,'Sales+FC'!$H:$H,$C377)/AVERAGE(J377:L377),0)</f>
        <v>12.021739130434783</v>
      </c>
    </row>
    <row r="378" spans="1:13" x14ac:dyDescent="0.45">
      <c r="A378" s="15" t="str">
        <f>Master!C338</f>
        <v>C</v>
      </c>
      <c r="B378" s="15" t="str">
        <f>INDEX('Sales+FC'!$F:$F,MATCH(C378,'Sales+FC'!H:H,0))</f>
        <v>ABC-3</v>
      </c>
      <c r="C378" s="67" t="str">
        <f>Master!B338</f>
        <v>SKU-89</v>
      </c>
      <c r="D378" s="67" t="str">
        <f>IF(INDEX('Sales+FC'!I:I,MATCH(C378,'Sales+FC'!H:H,0))=0,"",INDEX('Sales+FC'!I:I,MATCH(C378,'Sales+FC'!H:H,0)))</f>
        <v>Description_089</v>
      </c>
      <c r="E378" s="29">
        <f>IFERROR(INDEX('SKU Level Accuracy - Last Month'!I:I,MATCH(C378,'SKU Level Accuracy - Last Month'!C:C,0)),0)</f>
        <v>0.5625</v>
      </c>
      <c r="F378" s="29">
        <f>IFERROR(INDEX('SKU Level Accuracy - Last Month'!J:J,MATCH(C378,'SKU Level Accuracy - Last Month'!C:C,0)),0)</f>
        <v>0.70833333333333337</v>
      </c>
      <c r="G378" s="68">
        <f>INDEX('Sales+FC'!A:A,MATCH($C378,'Sales+FC'!$H:$H,0))</f>
        <v>358</v>
      </c>
      <c r="H378" s="68">
        <f>INDEX('Sales+FC'!B:B,MATCH($C378,'Sales+FC'!$H:$H,0))</f>
        <v>62</v>
      </c>
      <c r="I378" s="68">
        <f>INDEX('Sales+FC'!C:C,MATCH($C378,'Sales+FC'!$H:$H,0))</f>
        <v>49.666666666666664</v>
      </c>
      <c r="J378" s="32">
        <f>SUMIFS('Sales+FC'!AV:AV,'Sales+FC'!$H:$H,$C378)</f>
        <v>62</v>
      </c>
      <c r="K378" s="32">
        <f>SUMIFS('Sales+FC'!AW:AW,'Sales+FC'!$H:$H,$C378)</f>
        <v>62</v>
      </c>
      <c r="L378" s="32">
        <f>SUMIFS('Sales+FC'!AX:AX,'Sales+FC'!$H:$H,$C378)</f>
        <v>46</v>
      </c>
      <c r="M378" s="34">
        <f>IFERROR(SUMIFS('Sales+FC'!$D:$D,'Sales+FC'!$H:$H,$C378)/AVERAGE(J378:L378),0)</f>
        <v>10.447058823529412</v>
      </c>
    </row>
    <row r="379" spans="1:13" x14ac:dyDescent="0.45">
      <c r="A379" s="15" t="str">
        <f>Master!C339</f>
        <v>C</v>
      </c>
      <c r="B379" s="15" t="str">
        <f>INDEX('Sales+FC'!$F:$F,MATCH(C379,'Sales+FC'!H:H,0))</f>
        <v>ABC-7</v>
      </c>
      <c r="C379" s="67" t="str">
        <f>Master!B339</f>
        <v>SKU-165</v>
      </c>
      <c r="D379" s="67" t="str">
        <f>IF(INDEX('Sales+FC'!I:I,MATCH(C379,'Sales+FC'!H:H,0))=0,"",INDEX('Sales+FC'!I:I,MATCH(C379,'Sales+FC'!H:H,0)))</f>
        <v>Description_165</v>
      </c>
      <c r="E379" s="29">
        <f>IFERROR(INDEX('SKU Level Accuracy - Last Month'!I:I,MATCH(C379,'SKU Level Accuracy - Last Month'!C:C,0)),0)</f>
        <v>0</v>
      </c>
      <c r="F379" s="29">
        <f>IFERROR(INDEX('SKU Level Accuracy - Last Month'!J:J,MATCH(C379,'SKU Level Accuracy - Last Month'!C:C,0)),0)</f>
        <v>0.88888888888888895</v>
      </c>
      <c r="G379" s="68">
        <f>INDEX('Sales+FC'!A:A,MATCH($C379,'Sales+FC'!$H:$H,0))</f>
        <v>338</v>
      </c>
      <c r="H379" s="68">
        <f>INDEX('Sales+FC'!B:B,MATCH($C379,'Sales+FC'!$H:$H,0))</f>
        <v>30</v>
      </c>
      <c r="I379" s="68">
        <f>INDEX('Sales+FC'!C:C,MATCH($C379,'Sales+FC'!$H:$H,0))</f>
        <v>29.333333333333332</v>
      </c>
      <c r="J379" s="32">
        <f>SUMIFS('Sales+FC'!AV:AV,'Sales+FC'!$H:$H,$C379)</f>
        <v>30</v>
      </c>
      <c r="K379" s="32">
        <f>SUMIFS('Sales+FC'!AW:AW,'Sales+FC'!$H:$H,$C379)</f>
        <v>20</v>
      </c>
      <c r="L379" s="32">
        <f>SUMIFS('Sales+FC'!AX:AX,'Sales+FC'!$H:$H,$C379)</f>
        <v>20</v>
      </c>
      <c r="M379" s="34">
        <f>IFERROR(SUMIFS('Sales+FC'!$D:$D,'Sales+FC'!$H:$H,$C379)/AVERAGE(J379:L379),0)</f>
        <v>32.442857142857143</v>
      </c>
    </row>
    <row r="380" spans="1:13" x14ac:dyDescent="0.45">
      <c r="A380" s="15" t="str">
        <f>Master!C340</f>
        <v>C</v>
      </c>
      <c r="B380" s="15" t="str">
        <f>INDEX('Sales+FC'!$F:$F,MATCH(C380,'Sales+FC'!H:H,0))</f>
        <v>ABC-7</v>
      </c>
      <c r="C380" s="67" t="str">
        <f>Master!B340</f>
        <v>SKU-166</v>
      </c>
      <c r="D380" s="67" t="str">
        <f>IF(INDEX('Sales+FC'!I:I,MATCH(C380,'Sales+FC'!H:H,0))=0,"",INDEX('Sales+FC'!I:I,MATCH(C380,'Sales+FC'!H:H,0)))</f>
        <v>Description_166</v>
      </c>
      <c r="E380" s="29">
        <f>IFERROR(INDEX('SKU Level Accuracy - Last Month'!I:I,MATCH(C380,'SKU Level Accuracy - Last Month'!C:C,0)),0)</f>
        <v>0</v>
      </c>
      <c r="F380" s="29">
        <f>IFERROR(INDEX('SKU Level Accuracy - Last Month'!J:J,MATCH(C380,'SKU Level Accuracy - Last Month'!C:C,0)),0)</f>
        <v>0</v>
      </c>
      <c r="G380" s="68">
        <f>INDEX('Sales+FC'!A:A,MATCH($C380,'Sales+FC'!$H:$H,0))</f>
        <v>328</v>
      </c>
      <c r="H380" s="68">
        <f>INDEX('Sales+FC'!B:B,MATCH($C380,'Sales+FC'!$H:$H,0))</f>
        <v>40</v>
      </c>
      <c r="I380" s="68">
        <f>INDEX('Sales+FC'!C:C,MATCH($C380,'Sales+FC'!$H:$H,0))</f>
        <v>20</v>
      </c>
      <c r="J380" s="32">
        <f>SUMIFS('Sales+FC'!AV:AV,'Sales+FC'!$H:$H,$C380)</f>
        <v>40</v>
      </c>
      <c r="K380" s="32">
        <f>SUMIFS('Sales+FC'!AW:AW,'Sales+FC'!$H:$H,$C380)</f>
        <v>30</v>
      </c>
      <c r="L380" s="32">
        <f>SUMIFS('Sales+FC'!AX:AX,'Sales+FC'!$H:$H,$C380)</f>
        <v>21</v>
      </c>
      <c r="M380" s="34">
        <f>IFERROR(SUMIFS('Sales+FC'!$D:$D,'Sales+FC'!$H:$H,$C380)/AVERAGE(J380:L380),0)</f>
        <v>25.186813186813186</v>
      </c>
    </row>
    <row r="381" spans="1:13" x14ac:dyDescent="0.45">
      <c r="A381" s="15" t="str">
        <f>Master!C341</f>
        <v>C</v>
      </c>
      <c r="B381" s="15" t="str">
        <f>INDEX('Sales+FC'!$F:$F,MATCH(C381,'Sales+FC'!H:H,0))</f>
        <v>ABC-12</v>
      </c>
      <c r="C381" s="67" t="str">
        <f>Master!B341</f>
        <v>SKU-375</v>
      </c>
      <c r="D381" s="67" t="str">
        <f>IF(INDEX('Sales+FC'!I:I,MATCH(C381,'Sales+FC'!H:H,0))=0,"",INDEX('Sales+FC'!I:I,MATCH(C381,'Sales+FC'!H:H,0)))</f>
        <v>Description_375</v>
      </c>
      <c r="E381" s="29">
        <f>IFERROR(INDEX('SKU Level Accuracy - Last Month'!I:I,MATCH(C381,'SKU Level Accuracy - Last Month'!C:C,0)),0)</f>
        <v>0</v>
      </c>
      <c r="F381" s="29">
        <f>IFERROR(INDEX('SKU Level Accuracy - Last Month'!J:J,MATCH(C381,'SKU Level Accuracy - Last Month'!C:C,0)),0)</f>
        <v>0.33333333333333326</v>
      </c>
      <c r="G381" s="68">
        <f>INDEX('Sales+FC'!A:A,MATCH($C381,'Sales+FC'!$H:$H,0))</f>
        <v>309</v>
      </c>
      <c r="H381" s="68">
        <f>INDEX('Sales+FC'!B:B,MATCH($C381,'Sales+FC'!$H:$H,0))</f>
        <v>35</v>
      </c>
      <c r="I381" s="68">
        <f>INDEX('Sales+FC'!C:C,MATCH($C381,'Sales+FC'!$H:$H,0))</f>
        <v>18</v>
      </c>
      <c r="J381" s="32">
        <f>SUMIFS('Sales+FC'!AV:AV,'Sales+FC'!$H:$H,$C381)</f>
        <v>35</v>
      </c>
      <c r="K381" s="32">
        <f>SUMIFS('Sales+FC'!AW:AW,'Sales+FC'!$H:$H,$C381)</f>
        <v>35</v>
      </c>
      <c r="L381" s="32">
        <f>SUMIFS('Sales+FC'!AX:AX,'Sales+FC'!$H:$H,$C381)</f>
        <v>22</v>
      </c>
      <c r="M381" s="34">
        <f>IFERROR(SUMIFS('Sales+FC'!$D:$D,'Sales+FC'!$H:$H,$C381)/AVERAGE(J381:L381),0)</f>
        <v>6.5543478260869561</v>
      </c>
    </row>
    <row r="382" spans="1:13" x14ac:dyDescent="0.45">
      <c r="A382" s="15" t="str">
        <f>Master!C342</f>
        <v>C</v>
      </c>
      <c r="B382" s="15" t="str">
        <f>INDEX('Sales+FC'!$F:$F,MATCH(C382,'Sales+FC'!H:H,0))</f>
        <v>ABC-11</v>
      </c>
      <c r="C382" s="67" t="str">
        <f>Master!B342</f>
        <v>SKU-312</v>
      </c>
      <c r="D382" s="67" t="str">
        <f>IF(INDEX('Sales+FC'!I:I,MATCH(C382,'Sales+FC'!H:H,0))=0,"",INDEX('Sales+FC'!I:I,MATCH(C382,'Sales+FC'!H:H,0)))</f>
        <v>Description_312</v>
      </c>
      <c r="E382" s="29">
        <f>IFERROR(INDEX('SKU Level Accuracy - Last Month'!I:I,MATCH(C382,'SKU Level Accuracy - Last Month'!C:C,0)),0)</f>
        <v>0.88888888888888884</v>
      </c>
      <c r="F382" s="29">
        <f>IFERROR(INDEX('SKU Level Accuracy - Last Month'!J:J,MATCH(C382,'SKU Level Accuracy - Last Month'!C:C,0)),0)</f>
        <v>0.88888888888888884</v>
      </c>
      <c r="G382" s="68">
        <f>INDEX('Sales+FC'!A:A,MATCH($C382,'Sales+FC'!$H:$H,0))</f>
        <v>308</v>
      </c>
      <c r="H382" s="68">
        <f>INDEX('Sales+FC'!B:B,MATCH($C382,'Sales+FC'!$H:$H,0))</f>
        <v>40</v>
      </c>
      <c r="I382" s="68">
        <f>INDEX('Sales+FC'!C:C,MATCH($C382,'Sales+FC'!$H:$H,0))</f>
        <v>31</v>
      </c>
      <c r="J382" s="32">
        <f>SUMIFS('Sales+FC'!AV:AV,'Sales+FC'!$H:$H,$C382)</f>
        <v>40</v>
      </c>
      <c r="K382" s="32">
        <f>SUMIFS('Sales+FC'!AW:AW,'Sales+FC'!$H:$H,$C382)</f>
        <v>40</v>
      </c>
      <c r="L382" s="32">
        <f>SUMIFS('Sales+FC'!AX:AX,'Sales+FC'!$H:$H,$C382)</f>
        <v>43</v>
      </c>
      <c r="M382" s="34">
        <f>IFERROR(SUMIFS('Sales+FC'!$D:$D,'Sales+FC'!$H:$H,$C382)/AVERAGE(J382:L382),0)</f>
        <v>74.024390243902445</v>
      </c>
    </row>
    <row r="383" spans="1:13" x14ac:dyDescent="0.45">
      <c r="A383" s="15" t="str">
        <f>Master!C343</f>
        <v>C</v>
      </c>
      <c r="B383" s="15" t="str">
        <f>INDEX('Sales+FC'!$F:$F,MATCH(C383,'Sales+FC'!H:H,0))</f>
        <v>ABC-11</v>
      </c>
      <c r="C383" s="67" t="str">
        <f>Master!B343</f>
        <v>SKU-317</v>
      </c>
      <c r="D383" s="67" t="str">
        <f>IF(INDEX('Sales+FC'!I:I,MATCH(C383,'Sales+FC'!H:H,0))=0,"",INDEX('Sales+FC'!I:I,MATCH(C383,'Sales+FC'!H:H,0)))</f>
        <v>Description_317</v>
      </c>
      <c r="E383" s="29">
        <f>IFERROR(INDEX('SKU Level Accuracy - Last Month'!I:I,MATCH(C383,'SKU Level Accuracy - Last Month'!C:C,0)),0)</f>
        <v>0.97727272727272729</v>
      </c>
      <c r="F383" s="29">
        <f>IFERROR(INDEX('SKU Level Accuracy - Last Month'!J:J,MATCH(C383,'SKU Level Accuracy - Last Month'!C:C,0)),0)</f>
        <v>0.68181818181818188</v>
      </c>
      <c r="G383" s="68">
        <f>INDEX('Sales+FC'!A:A,MATCH($C383,'Sales+FC'!$H:$H,0))</f>
        <v>307</v>
      </c>
      <c r="H383" s="68">
        <f>INDEX('Sales+FC'!B:B,MATCH($C383,'Sales+FC'!$H:$H,0))</f>
        <v>30</v>
      </c>
      <c r="I383" s="68">
        <f>INDEX('Sales+FC'!C:C,MATCH($C383,'Sales+FC'!$H:$H,0))</f>
        <v>28.666666666666668</v>
      </c>
      <c r="J383" s="32">
        <f>SUMIFS('Sales+FC'!AV:AV,'Sales+FC'!$H:$H,$C383)</f>
        <v>30</v>
      </c>
      <c r="K383" s="32">
        <f>SUMIFS('Sales+FC'!AW:AW,'Sales+FC'!$H:$H,$C383)</f>
        <v>30</v>
      </c>
      <c r="L383" s="32">
        <f>SUMIFS('Sales+FC'!AX:AX,'Sales+FC'!$H:$H,$C383)</f>
        <v>23</v>
      </c>
      <c r="M383" s="34">
        <f>IFERROR(SUMIFS('Sales+FC'!$D:$D,'Sales+FC'!$H:$H,$C383)/AVERAGE(J383:L383),0)</f>
        <v>16.554216867469879</v>
      </c>
    </row>
    <row r="384" spans="1:13" x14ac:dyDescent="0.45">
      <c r="A384" s="15" t="str">
        <f>Master!C344</f>
        <v>C</v>
      </c>
      <c r="B384" s="15" t="str">
        <f>INDEX('Sales+FC'!$F:$F,MATCH(C384,'Sales+FC'!H:H,0))</f>
        <v>ABC-9</v>
      </c>
      <c r="C384" s="67" t="str">
        <f>Master!B344</f>
        <v>SKU-243</v>
      </c>
      <c r="D384" s="67" t="str">
        <f>IF(INDEX('Sales+FC'!I:I,MATCH(C384,'Sales+FC'!H:H,0))=0,"",INDEX('Sales+FC'!I:I,MATCH(C384,'Sales+FC'!H:H,0)))</f>
        <v>Description_243</v>
      </c>
      <c r="E384" s="29">
        <f>IFERROR(INDEX('SKU Level Accuracy - Last Month'!I:I,MATCH(C384,'SKU Level Accuracy - Last Month'!C:C,0)),0)</f>
        <v>0.2857142857142857</v>
      </c>
      <c r="F384" s="29">
        <f>IFERROR(INDEX('SKU Level Accuracy - Last Month'!J:J,MATCH(C384,'SKU Level Accuracy - Last Month'!C:C,0)),0)</f>
        <v>0.35714285714285721</v>
      </c>
      <c r="G384" s="68">
        <f>INDEX('Sales+FC'!A:A,MATCH($C384,'Sales+FC'!$H:$H,0))</f>
        <v>296</v>
      </c>
      <c r="H384" s="68">
        <f>INDEX('Sales+FC'!B:B,MATCH($C384,'Sales+FC'!$H:$H,0))</f>
        <v>30</v>
      </c>
      <c r="I384" s="68">
        <f>INDEX('Sales+FC'!C:C,MATCH($C384,'Sales+FC'!$H:$H,0))</f>
        <v>44</v>
      </c>
      <c r="J384" s="32">
        <f>SUMIFS('Sales+FC'!AV:AV,'Sales+FC'!$H:$H,$C384)</f>
        <v>30</v>
      </c>
      <c r="K384" s="32">
        <f>SUMIFS('Sales+FC'!AW:AW,'Sales+FC'!$H:$H,$C384)</f>
        <v>30</v>
      </c>
      <c r="L384" s="32">
        <f>SUMIFS('Sales+FC'!AX:AX,'Sales+FC'!$H:$H,$C384)</f>
        <v>41</v>
      </c>
      <c r="M384" s="34">
        <f>IFERROR(SUMIFS('Sales+FC'!$D:$D,'Sales+FC'!$H:$H,$C384)/AVERAGE(J384:L384),0)</f>
        <v>113.16831683168317</v>
      </c>
    </row>
    <row r="385" spans="1:13" x14ac:dyDescent="0.45">
      <c r="A385" s="15" t="str">
        <f>Master!C345</f>
        <v>C</v>
      </c>
      <c r="B385" s="15" t="str">
        <f>INDEX('Sales+FC'!$F:$F,MATCH(C385,'Sales+FC'!H:H,0))</f>
        <v>ABC-10</v>
      </c>
      <c r="C385" s="67" t="str">
        <f>Master!B345</f>
        <v>SKU-432</v>
      </c>
      <c r="D385" s="67" t="str">
        <f>IF(INDEX('Sales+FC'!I:I,MATCH(C385,'Sales+FC'!H:H,0))=0,"",INDEX('Sales+FC'!I:I,MATCH(C385,'Sales+FC'!H:H,0)))</f>
        <v>Description_432</v>
      </c>
      <c r="E385" s="29">
        <f>IFERROR(INDEX('SKU Level Accuracy - Last Month'!I:I,MATCH(C385,'SKU Level Accuracy - Last Month'!C:C,0)),0)</f>
        <v>0.96000000000000008</v>
      </c>
      <c r="F385" s="29">
        <f>IFERROR(INDEX('SKU Level Accuracy - Last Month'!J:J,MATCH(C385,'SKU Level Accuracy - Last Month'!C:C,0)),0)</f>
        <v>0.20000000000000007</v>
      </c>
      <c r="G385" s="68">
        <f>INDEX('Sales+FC'!A:A,MATCH($C385,'Sales+FC'!$H:$H,0))</f>
        <v>288</v>
      </c>
      <c r="H385" s="68">
        <f>INDEX('Sales+FC'!B:B,MATCH($C385,'Sales+FC'!$H:$H,0))</f>
        <v>45</v>
      </c>
      <c r="I385" s="68">
        <f>INDEX('Sales+FC'!C:C,MATCH($C385,'Sales+FC'!$H:$H,0))</f>
        <v>24</v>
      </c>
      <c r="J385" s="32">
        <f>SUMIFS('Sales+FC'!AV:AV,'Sales+FC'!$H:$H,$C385)</f>
        <v>45</v>
      </c>
      <c r="K385" s="32">
        <f>SUMIFS('Sales+FC'!AW:AW,'Sales+FC'!$H:$H,$C385)</f>
        <v>45</v>
      </c>
      <c r="L385" s="32">
        <f>SUMIFS('Sales+FC'!AX:AX,'Sales+FC'!$H:$H,$C385)</f>
        <v>29</v>
      </c>
      <c r="M385" s="34">
        <f>IFERROR(SUMIFS('Sales+FC'!$D:$D,'Sales+FC'!$H:$H,$C385)/AVERAGE(J385:L385),0)</f>
        <v>10.109243697478993</v>
      </c>
    </row>
    <row r="386" spans="1:13" x14ac:dyDescent="0.45">
      <c r="A386" s="15" t="str">
        <f>Master!C346</f>
        <v>C</v>
      </c>
      <c r="B386" s="15" t="str">
        <f>INDEX('Sales+FC'!$F:$F,MATCH(C386,'Sales+FC'!H:H,0))</f>
        <v>ABC-14</v>
      </c>
      <c r="C386" s="67" t="str">
        <f>Master!B346</f>
        <v>SKU-458</v>
      </c>
      <c r="D386" s="67" t="str">
        <f>IF(INDEX('Sales+FC'!I:I,MATCH(C386,'Sales+FC'!H:H,0))=0,"",INDEX('Sales+FC'!I:I,MATCH(C386,'Sales+FC'!H:H,0)))</f>
        <v>Description_458</v>
      </c>
      <c r="E386" s="29">
        <f>IFERROR(INDEX('SKU Level Accuracy - Last Month'!I:I,MATCH(C386,'SKU Level Accuracy - Last Month'!C:C,0)),0)</f>
        <v>0</v>
      </c>
      <c r="F386" s="29">
        <f>IFERROR(INDEX('SKU Level Accuracy - Last Month'!J:J,MATCH(C386,'SKU Level Accuracy - Last Month'!C:C,0)),0)</f>
        <v>0</v>
      </c>
      <c r="G386" s="68">
        <f>INDEX('Sales+FC'!A:A,MATCH($C386,'Sales+FC'!$H:$H,0))</f>
        <v>267</v>
      </c>
      <c r="H386" s="68">
        <f>INDEX('Sales+FC'!B:B,MATCH($C386,'Sales+FC'!$H:$H,0))</f>
        <v>15</v>
      </c>
      <c r="I386" s="68">
        <f>INDEX('Sales+FC'!C:C,MATCH($C386,'Sales+FC'!$H:$H,0))</f>
        <v>21</v>
      </c>
      <c r="J386" s="32">
        <f>SUMIFS('Sales+FC'!AV:AV,'Sales+FC'!$H:$H,$C386)</f>
        <v>15</v>
      </c>
      <c r="K386" s="32">
        <f>SUMIFS('Sales+FC'!AW:AW,'Sales+FC'!$H:$H,$C386)</f>
        <v>15</v>
      </c>
      <c r="L386" s="32">
        <f>SUMIFS('Sales+FC'!AX:AX,'Sales+FC'!$H:$H,$C386)</f>
        <v>23</v>
      </c>
      <c r="M386" s="34">
        <f>IFERROR(SUMIFS('Sales+FC'!$D:$D,'Sales+FC'!$H:$H,$C386)/AVERAGE(J386:L386),0)</f>
        <v>23.037735849056602</v>
      </c>
    </row>
    <row r="387" spans="1:13" x14ac:dyDescent="0.45">
      <c r="A387" s="15" t="str">
        <f>Master!C347</f>
        <v>C</v>
      </c>
      <c r="B387" s="15" t="str">
        <f>INDEX('Sales+FC'!$F:$F,MATCH(C387,'Sales+FC'!H:H,0))</f>
        <v>ABC-14</v>
      </c>
      <c r="C387" s="67" t="str">
        <f>Master!B347</f>
        <v>SKU-390</v>
      </c>
      <c r="D387" s="67" t="str">
        <f>IF(INDEX('Sales+FC'!I:I,MATCH(C387,'Sales+FC'!H:H,0))=0,"",INDEX('Sales+FC'!I:I,MATCH(C387,'Sales+FC'!H:H,0)))</f>
        <v>Description_390</v>
      </c>
      <c r="E387" s="29">
        <f>IFERROR(INDEX('SKU Level Accuracy - Last Month'!I:I,MATCH(C387,'SKU Level Accuracy - Last Month'!C:C,0)),0)</f>
        <v>0</v>
      </c>
      <c r="F387" s="29">
        <f>IFERROR(INDEX('SKU Level Accuracy - Last Month'!J:J,MATCH(C387,'SKU Level Accuracy - Last Month'!C:C,0)),0)</f>
        <v>0</v>
      </c>
      <c r="G387" s="68">
        <f>INDEX('Sales+FC'!A:A,MATCH($C387,'Sales+FC'!$H:$H,0))</f>
        <v>264</v>
      </c>
      <c r="H387" s="68">
        <f>INDEX('Sales+FC'!B:B,MATCH($C387,'Sales+FC'!$H:$H,0))</f>
        <v>20</v>
      </c>
      <c r="I387" s="68">
        <f>INDEX('Sales+FC'!C:C,MATCH($C387,'Sales+FC'!$H:$H,0))</f>
        <v>25</v>
      </c>
      <c r="J387" s="32">
        <f>SUMIFS('Sales+FC'!AV:AV,'Sales+FC'!$H:$H,$C387)</f>
        <v>20</v>
      </c>
      <c r="K387" s="32">
        <f>SUMIFS('Sales+FC'!AW:AW,'Sales+FC'!$H:$H,$C387)</f>
        <v>20</v>
      </c>
      <c r="L387" s="32">
        <f>SUMIFS('Sales+FC'!AX:AX,'Sales+FC'!$H:$H,$C387)</f>
        <v>0</v>
      </c>
      <c r="M387" s="34">
        <f>IFERROR(SUMIFS('Sales+FC'!$D:$D,'Sales+FC'!$H:$H,$C387)/AVERAGE(J387:L387),0)</f>
        <v>3.5999999999999996</v>
      </c>
    </row>
    <row r="388" spans="1:13" x14ac:dyDescent="0.45">
      <c r="A388" s="15" t="str">
        <f>Master!C348</f>
        <v>C</v>
      </c>
      <c r="B388" s="15" t="str">
        <f>INDEX('Sales+FC'!$F:$F,MATCH(C388,'Sales+FC'!H:H,0))</f>
        <v>ABC-7</v>
      </c>
      <c r="C388" s="67" t="str">
        <f>Master!B348</f>
        <v>SKU-196</v>
      </c>
      <c r="D388" s="67" t="str">
        <f>IF(INDEX('Sales+FC'!I:I,MATCH(C388,'Sales+FC'!H:H,0))=0,"",INDEX('Sales+FC'!I:I,MATCH(C388,'Sales+FC'!H:H,0)))</f>
        <v>Description_196</v>
      </c>
      <c r="E388" s="29">
        <f>IFERROR(INDEX('SKU Level Accuracy - Last Month'!I:I,MATCH(C388,'SKU Level Accuracy - Last Month'!C:C,0)),0)</f>
        <v>0.8666666666666667</v>
      </c>
      <c r="F388" s="29">
        <f>IFERROR(INDEX('SKU Level Accuracy - Last Month'!J:J,MATCH(C388,'SKU Level Accuracy - Last Month'!C:C,0)),0)</f>
        <v>6.6666666666666652E-2</v>
      </c>
      <c r="G388" s="68">
        <f>INDEX('Sales+FC'!A:A,MATCH($C388,'Sales+FC'!$H:$H,0))</f>
        <v>256</v>
      </c>
      <c r="H388" s="68">
        <f>INDEX('Sales+FC'!B:B,MATCH($C388,'Sales+FC'!$H:$H,0))</f>
        <v>29</v>
      </c>
      <c r="I388" s="68">
        <f>INDEX('Sales+FC'!C:C,MATCH($C388,'Sales+FC'!$H:$H,0))</f>
        <v>16.666666666666668</v>
      </c>
      <c r="J388" s="32">
        <f>SUMIFS('Sales+FC'!AV:AV,'Sales+FC'!$H:$H,$C388)</f>
        <v>29</v>
      </c>
      <c r="K388" s="32">
        <f>SUMIFS('Sales+FC'!AW:AW,'Sales+FC'!$H:$H,$C388)</f>
        <v>29</v>
      </c>
      <c r="L388" s="32">
        <f>SUMIFS('Sales+FC'!AX:AX,'Sales+FC'!$H:$H,$C388)</f>
        <v>21</v>
      </c>
      <c r="M388" s="34">
        <f>IFERROR(SUMIFS('Sales+FC'!$D:$D,'Sales+FC'!$H:$H,$C388)/AVERAGE(J388:L388),0)</f>
        <v>91.936708860759495</v>
      </c>
    </row>
    <row r="389" spans="1:13" x14ac:dyDescent="0.45">
      <c r="A389" s="15" t="str">
        <f>Master!C349</f>
        <v>C</v>
      </c>
      <c r="B389" s="15" t="str">
        <f>INDEX('Sales+FC'!$F:$F,MATCH(C389,'Sales+FC'!H:H,0))</f>
        <v>ABC-11</v>
      </c>
      <c r="C389" s="67" t="str">
        <f>Master!B349</f>
        <v>SKU-337</v>
      </c>
      <c r="D389" s="67" t="str">
        <f>IF(INDEX('Sales+FC'!I:I,MATCH(C389,'Sales+FC'!H:H,0))=0,"",INDEX('Sales+FC'!I:I,MATCH(C389,'Sales+FC'!H:H,0)))</f>
        <v>Description_337</v>
      </c>
      <c r="E389" s="29">
        <f>IFERROR(INDEX('SKU Level Accuracy - Last Month'!I:I,MATCH(C389,'SKU Level Accuracy - Last Month'!C:C,0)),0)</f>
        <v>0.82926829268292679</v>
      </c>
      <c r="F389" s="29">
        <f>IFERROR(INDEX('SKU Level Accuracy - Last Month'!J:J,MATCH(C389,'SKU Level Accuracy - Last Month'!C:C,0)),0)</f>
        <v>0.97560975609756095</v>
      </c>
      <c r="G389" s="68">
        <f>INDEX('Sales+FC'!A:A,MATCH($C389,'Sales+FC'!$H:$H,0))</f>
        <v>255</v>
      </c>
      <c r="H389" s="68">
        <f>INDEX('Sales+FC'!B:B,MATCH($C389,'Sales+FC'!$H:$H,0))</f>
        <v>40</v>
      </c>
      <c r="I389" s="68">
        <f>INDEX('Sales+FC'!C:C,MATCH($C389,'Sales+FC'!$H:$H,0))</f>
        <v>40.666666666666664</v>
      </c>
      <c r="J389" s="32">
        <f>SUMIFS('Sales+FC'!AV:AV,'Sales+FC'!$H:$H,$C389)</f>
        <v>40</v>
      </c>
      <c r="K389" s="32">
        <f>SUMIFS('Sales+FC'!AW:AW,'Sales+FC'!$H:$H,$C389)</f>
        <v>40</v>
      </c>
      <c r="L389" s="32">
        <f>SUMIFS('Sales+FC'!AX:AX,'Sales+FC'!$H:$H,$C389)</f>
        <v>20</v>
      </c>
      <c r="M389" s="34">
        <f>IFERROR(SUMIFS('Sales+FC'!$D:$D,'Sales+FC'!$H:$H,$C389)/AVERAGE(J389:L389),0)</f>
        <v>13.889999999999999</v>
      </c>
    </row>
    <row r="390" spans="1:13" x14ac:dyDescent="0.45">
      <c r="A390" s="15" t="str">
        <f>Master!C350</f>
        <v>C</v>
      </c>
      <c r="B390" s="15" t="str">
        <f>INDEX('Sales+FC'!$F:$F,MATCH(C390,'Sales+FC'!H:H,0))</f>
        <v>ABC-3</v>
      </c>
      <c r="C390" s="67" t="str">
        <f>Master!B350</f>
        <v>SKU-97</v>
      </c>
      <c r="D390" s="67" t="str">
        <f>IF(INDEX('Sales+FC'!I:I,MATCH(C390,'Sales+FC'!H:H,0))=0,"",INDEX('Sales+FC'!I:I,MATCH(C390,'Sales+FC'!H:H,0)))</f>
        <v>Description_097</v>
      </c>
      <c r="E390" s="29">
        <f>IFERROR(INDEX('SKU Level Accuracy - Last Month'!I:I,MATCH(C390,'SKU Level Accuracy - Last Month'!C:C,0)),0)</f>
        <v>0.92</v>
      </c>
      <c r="F390" s="29">
        <f>IFERROR(INDEX('SKU Level Accuracy - Last Month'!J:J,MATCH(C390,'SKU Level Accuracy - Last Month'!C:C,0)),0)</f>
        <v>0.19999999999999996</v>
      </c>
      <c r="G390" s="68">
        <f>INDEX('Sales+FC'!A:A,MATCH($C390,'Sales+FC'!$H:$H,0))</f>
        <v>254</v>
      </c>
      <c r="H390" s="68">
        <f>INDEX('Sales+FC'!B:B,MATCH($C390,'Sales+FC'!$H:$H,0))</f>
        <v>45</v>
      </c>
      <c r="I390" s="68">
        <f>INDEX('Sales+FC'!C:C,MATCH($C390,'Sales+FC'!$H:$H,0))</f>
        <v>32</v>
      </c>
      <c r="J390" s="32">
        <f>SUMIFS('Sales+FC'!AV:AV,'Sales+FC'!$H:$H,$C390)</f>
        <v>45</v>
      </c>
      <c r="K390" s="32">
        <f>SUMIFS('Sales+FC'!AW:AW,'Sales+FC'!$H:$H,$C390)</f>
        <v>45</v>
      </c>
      <c r="L390" s="32">
        <f>SUMIFS('Sales+FC'!AX:AX,'Sales+FC'!$H:$H,$C390)</f>
        <v>36</v>
      </c>
      <c r="M390" s="34">
        <f>IFERROR(SUMIFS('Sales+FC'!$D:$D,'Sales+FC'!$H:$H,$C390)/AVERAGE(J390:L390),0)</f>
        <v>23.11904761904762</v>
      </c>
    </row>
    <row r="391" spans="1:13" x14ac:dyDescent="0.45">
      <c r="A391" s="15" t="str">
        <f>Master!C351</f>
        <v>C</v>
      </c>
      <c r="B391" s="15" t="str">
        <f>INDEX('Sales+FC'!$F:$F,MATCH(C391,'Sales+FC'!H:H,0))</f>
        <v>ABC-1</v>
      </c>
      <c r="C391" s="67" t="str">
        <f>Master!B351</f>
        <v>SKU-7</v>
      </c>
      <c r="D391" s="67" t="str">
        <f>IF(INDEX('Sales+FC'!I:I,MATCH(C391,'Sales+FC'!H:H,0))=0,"",INDEX('Sales+FC'!I:I,MATCH(C391,'Sales+FC'!H:H,0)))</f>
        <v>Description_007</v>
      </c>
      <c r="E391" s="29">
        <f>IFERROR(INDEX('SKU Level Accuracy - Last Month'!I:I,MATCH(C391,'SKU Level Accuracy - Last Month'!C:C,0)),0)</f>
        <v>1</v>
      </c>
      <c r="F391" s="29">
        <f>IFERROR(INDEX('SKU Level Accuracy - Last Month'!J:J,MATCH(C391,'SKU Level Accuracy - Last Month'!C:C,0)),0)</f>
        <v>1</v>
      </c>
      <c r="G391" s="68">
        <f>INDEX('Sales+FC'!A:A,MATCH($C391,'Sales+FC'!$H:$H,0))</f>
        <v>227</v>
      </c>
      <c r="H391" s="68">
        <f>INDEX('Sales+FC'!B:B,MATCH($C391,'Sales+FC'!$H:$H,0))</f>
        <v>15</v>
      </c>
      <c r="I391" s="68">
        <f>INDEX('Sales+FC'!C:C,MATCH($C391,'Sales+FC'!$H:$H,0))</f>
        <v>10.333333333333334</v>
      </c>
      <c r="J391" s="32">
        <f>SUMIFS('Sales+FC'!AV:AV,'Sales+FC'!$H:$H,$C391)</f>
        <v>15</v>
      </c>
      <c r="K391" s="32">
        <f>SUMIFS('Sales+FC'!AW:AW,'Sales+FC'!$H:$H,$C391)</f>
        <v>15</v>
      </c>
      <c r="L391" s="32">
        <f>SUMIFS('Sales+FC'!AX:AX,'Sales+FC'!$H:$H,$C391)</f>
        <v>1</v>
      </c>
      <c r="M391" s="34">
        <f>IFERROR(SUMIFS('Sales+FC'!$D:$D,'Sales+FC'!$H:$H,$C391)/AVERAGE(J391:L391),0)</f>
        <v>15.29032258064516</v>
      </c>
    </row>
    <row r="392" spans="1:13" x14ac:dyDescent="0.45">
      <c r="A392" s="15" t="str">
        <f>Master!C352</f>
        <v>C</v>
      </c>
      <c r="B392" s="15" t="str">
        <f>INDEX('Sales+FC'!$F:$F,MATCH(C392,'Sales+FC'!H:H,0))</f>
        <v>ABC-7</v>
      </c>
      <c r="C392" s="67" t="str">
        <f>Master!B352</f>
        <v>SKU-173</v>
      </c>
      <c r="D392" s="67" t="str">
        <f>IF(INDEX('Sales+FC'!I:I,MATCH(C392,'Sales+FC'!H:H,0))=0,"",INDEX('Sales+FC'!I:I,MATCH(C392,'Sales+FC'!H:H,0)))</f>
        <v>Description_173</v>
      </c>
      <c r="E392" s="29">
        <f>IFERROR(INDEX('SKU Level Accuracy - Last Month'!I:I,MATCH(C392,'SKU Level Accuracy - Last Month'!C:C,0)),0)</f>
        <v>0.90410958904109584</v>
      </c>
      <c r="F392" s="29">
        <f>IFERROR(INDEX('SKU Level Accuracy - Last Month'!J:J,MATCH(C392,'SKU Level Accuracy - Last Month'!C:C,0)),0)</f>
        <v>0.83561643835616439</v>
      </c>
      <c r="G392" s="68">
        <f>INDEX('Sales+FC'!A:A,MATCH($C392,'Sales+FC'!$H:$H,0))</f>
        <v>206</v>
      </c>
      <c r="H392" s="68">
        <f>INDEX('Sales+FC'!B:B,MATCH($C392,'Sales+FC'!$H:$H,0))</f>
        <v>85</v>
      </c>
      <c r="I392" s="68">
        <f>INDEX('Sales+FC'!C:C,MATCH($C392,'Sales+FC'!$H:$H,0))</f>
        <v>27.666666666666668</v>
      </c>
      <c r="J392" s="32">
        <f>SUMIFS('Sales+FC'!AV:AV,'Sales+FC'!$H:$H,$C392)</f>
        <v>85</v>
      </c>
      <c r="K392" s="32">
        <f>SUMIFS('Sales+FC'!AW:AW,'Sales+FC'!$H:$H,$C392)</f>
        <v>85</v>
      </c>
      <c r="L392" s="32">
        <f>SUMIFS('Sales+FC'!AX:AX,'Sales+FC'!$H:$H,$C392)</f>
        <v>37</v>
      </c>
      <c r="M392" s="34">
        <f>IFERROR(SUMIFS('Sales+FC'!$D:$D,'Sales+FC'!$H:$H,$C392)/AVERAGE(J392:L392),0)</f>
        <v>13.579710144927537</v>
      </c>
    </row>
    <row r="393" spans="1:13" x14ac:dyDescent="0.45">
      <c r="A393" s="15" t="str">
        <f>Master!C353</f>
        <v>C</v>
      </c>
      <c r="B393" s="15" t="str">
        <f>INDEX('Sales+FC'!$F:$F,MATCH(C393,'Sales+FC'!H:H,0))</f>
        <v>ABC-7</v>
      </c>
      <c r="C393" s="67" t="str">
        <f>Master!B353</f>
        <v>SKU-127</v>
      </c>
      <c r="D393" s="67" t="str">
        <f>IF(INDEX('Sales+FC'!I:I,MATCH(C393,'Sales+FC'!H:H,0))=0,"",INDEX('Sales+FC'!I:I,MATCH(C393,'Sales+FC'!H:H,0)))</f>
        <v>Description_127</v>
      </c>
      <c r="E393" s="29">
        <f>IFERROR(INDEX('SKU Level Accuracy - Last Month'!I:I,MATCH(C393,'SKU Level Accuracy - Last Month'!C:C,0)),0)</f>
        <v>0</v>
      </c>
      <c r="F393" s="29">
        <f>IFERROR(INDEX('SKU Level Accuracy - Last Month'!J:J,MATCH(C393,'SKU Level Accuracy - Last Month'!C:C,0)),0)</f>
        <v>0</v>
      </c>
      <c r="G393" s="68">
        <f>INDEX('Sales+FC'!A:A,MATCH($C393,'Sales+FC'!$H:$H,0))</f>
        <v>202</v>
      </c>
      <c r="H393" s="68">
        <f>INDEX('Sales+FC'!B:B,MATCH($C393,'Sales+FC'!$H:$H,0))</f>
        <v>35</v>
      </c>
      <c r="I393" s="68">
        <f>INDEX('Sales+FC'!C:C,MATCH($C393,'Sales+FC'!$H:$H,0))</f>
        <v>14</v>
      </c>
      <c r="J393" s="32">
        <f>SUMIFS('Sales+FC'!AV:AV,'Sales+FC'!$H:$H,$C393)</f>
        <v>35</v>
      </c>
      <c r="K393" s="32">
        <f>SUMIFS('Sales+FC'!AW:AW,'Sales+FC'!$H:$H,$C393)</f>
        <v>35</v>
      </c>
      <c r="L393" s="32">
        <f>SUMIFS('Sales+FC'!AX:AX,'Sales+FC'!$H:$H,$C393)</f>
        <v>12</v>
      </c>
      <c r="M393" s="34">
        <f>IFERROR(SUMIFS('Sales+FC'!$D:$D,'Sales+FC'!$H:$H,$C393)/AVERAGE(J393:L393),0)</f>
        <v>39.329268292682926</v>
      </c>
    </row>
    <row r="394" spans="1:13" x14ac:dyDescent="0.45">
      <c r="A394" s="15" t="str">
        <f>Master!C354</f>
        <v>C</v>
      </c>
      <c r="B394" s="15" t="str">
        <f>INDEX('Sales+FC'!$F:$F,MATCH(C394,'Sales+FC'!H:H,0))</f>
        <v>ABC-7</v>
      </c>
      <c r="C394" s="67" t="str">
        <f>Master!B354</f>
        <v>SKU-141</v>
      </c>
      <c r="D394" s="67" t="str">
        <f>IF(INDEX('Sales+FC'!I:I,MATCH(C394,'Sales+FC'!H:H,0))=0,"",INDEX('Sales+FC'!I:I,MATCH(C394,'Sales+FC'!H:H,0)))</f>
        <v>Description_141</v>
      </c>
      <c r="E394" s="29">
        <f>IFERROR(INDEX('SKU Level Accuracy - Last Month'!I:I,MATCH(C394,'SKU Level Accuracy - Last Month'!C:C,0)),0)</f>
        <v>0.7</v>
      </c>
      <c r="F394" s="29">
        <f>IFERROR(INDEX('SKU Level Accuracy - Last Month'!J:J,MATCH(C394,'SKU Level Accuracy - Last Month'!C:C,0)),0)</f>
        <v>0.83333333333333337</v>
      </c>
      <c r="G394" s="68">
        <f>INDEX('Sales+FC'!A:A,MATCH($C394,'Sales+FC'!$H:$H,0))</f>
        <v>190</v>
      </c>
      <c r="H394" s="68">
        <f>INDEX('Sales+FC'!B:B,MATCH($C394,'Sales+FC'!$H:$H,0))</f>
        <v>25</v>
      </c>
      <c r="I394" s="68">
        <f>INDEX('Sales+FC'!C:C,MATCH($C394,'Sales+FC'!$H:$H,0))</f>
        <v>17.666666666666668</v>
      </c>
      <c r="J394" s="32">
        <f>SUMIFS('Sales+FC'!AV:AV,'Sales+FC'!$H:$H,$C394)</f>
        <v>25</v>
      </c>
      <c r="K394" s="32">
        <f>SUMIFS('Sales+FC'!AW:AW,'Sales+FC'!$H:$H,$C394)</f>
        <v>25</v>
      </c>
      <c r="L394" s="32">
        <f>SUMIFS('Sales+FC'!AX:AX,'Sales+FC'!$H:$H,$C394)</f>
        <v>19</v>
      </c>
      <c r="M394" s="34">
        <f>IFERROR(SUMIFS('Sales+FC'!$D:$D,'Sales+FC'!$H:$H,$C394)/AVERAGE(J394:L394),0)</f>
        <v>124.39130434782609</v>
      </c>
    </row>
    <row r="395" spans="1:13" x14ac:dyDescent="0.45">
      <c r="A395" s="15" t="str">
        <f>Master!C355</f>
        <v>C</v>
      </c>
      <c r="B395" s="15" t="str">
        <f>INDEX('Sales+FC'!$F:$F,MATCH(C395,'Sales+FC'!H:H,0))</f>
        <v>ABC-11</v>
      </c>
      <c r="C395" s="67" t="str">
        <f>Master!B355</f>
        <v>SKU-291</v>
      </c>
      <c r="D395" s="67" t="str">
        <f>IF(INDEX('Sales+FC'!I:I,MATCH(C395,'Sales+FC'!H:H,0))=0,"",INDEX('Sales+FC'!I:I,MATCH(C395,'Sales+FC'!H:H,0)))</f>
        <v>Description_291</v>
      </c>
      <c r="E395" s="29">
        <f>IFERROR(INDEX('SKU Level Accuracy - Last Month'!I:I,MATCH(C395,'SKU Level Accuracy - Last Month'!C:C,0)),0)</f>
        <v>0.55555555555555558</v>
      </c>
      <c r="F395" s="29">
        <f>IFERROR(INDEX('SKU Level Accuracy - Last Month'!J:J,MATCH(C395,'SKU Level Accuracy - Last Month'!C:C,0)),0)</f>
        <v>0</v>
      </c>
      <c r="G395" s="68">
        <f>INDEX('Sales+FC'!A:A,MATCH($C395,'Sales+FC'!$H:$H,0))</f>
        <v>185</v>
      </c>
      <c r="H395" s="68">
        <f>INDEX('Sales+FC'!B:B,MATCH($C395,'Sales+FC'!$H:$H,0))</f>
        <v>20</v>
      </c>
      <c r="I395" s="68">
        <f>INDEX('Sales+FC'!C:C,MATCH($C395,'Sales+FC'!$H:$H,0))</f>
        <v>12.666666666666666</v>
      </c>
      <c r="J395" s="32">
        <f>SUMIFS('Sales+FC'!AV:AV,'Sales+FC'!$H:$H,$C395)</f>
        <v>20</v>
      </c>
      <c r="K395" s="32">
        <f>SUMIFS('Sales+FC'!AW:AW,'Sales+FC'!$H:$H,$C395)</f>
        <v>20</v>
      </c>
      <c r="L395" s="32">
        <f>SUMIFS('Sales+FC'!AX:AX,'Sales+FC'!$H:$H,$C395)</f>
        <v>5</v>
      </c>
      <c r="M395" s="34">
        <f>IFERROR(SUMIFS('Sales+FC'!$D:$D,'Sales+FC'!$H:$H,$C395)/AVERAGE(J395:L395),0)</f>
        <v>20.066666666666666</v>
      </c>
    </row>
    <row r="396" spans="1:13" x14ac:dyDescent="0.45">
      <c r="A396" s="15" t="str">
        <f>Master!C356</f>
        <v>C</v>
      </c>
      <c r="B396" s="15" t="str">
        <f>INDEX('Sales+FC'!$F:$F,MATCH(C396,'Sales+FC'!H:H,0))</f>
        <v>ABC-12</v>
      </c>
      <c r="C396" s="67" t="str">
        <f>Master!B356</f>
        <v>SKU-373</v>
      </c>
      <c r="D396" s="67" t="str">
        <f>IF(INDEX('Sales+FC'!I:I,MATCH(C396,'Sales+FC'!H:H,0))=0,"",INDEX('Sales+FC'!I:I,MATCH(C396,'Sales+FC'!H:H,0)))</f>
        <v>Description_373</v>
      </c>
      <c r="E396" s="29">
        <f>IFERROR(INDEX('SKU Level Accuracy - Last Month'!I:I,MATCH(C396,'SKU Level Accuracy - Last Month'!C:C,0)),0)</f>
        <v>0.66666666666666663</v>
      </c>
      <c r="F396" s="29">
        <f>IFERROR(INDEX('SKU Level Accuracy - Last Month'!J:J,MATCH(C396,'SKU Level Accuracy - Last Month'!C:C,0)),0)</f>
        <v>0</v>
      </c>
      <c r="G396" s="68">
        <f>INDEX('Sales+FC'!A:A,MATCH($C396,'Sales+FC'!$H:$H,0))</f>
        <v>169</v>
      </c>
      <c r="H396" s="68">
        <f>INDEX('Sales+FC'!B:B,MATCH($C396,'Sales+FC'!$H:$H,0))</f>
        <v>20</v>
      </c>
      <c r="I396" s="68">
        <f>INDEX('Sales+FC'!C:C,MATCH($C396,'Sales+FC'!$H:$H,0))</f>
        <v>10.666666666666666</v>
      </c>
      <c r="J396" s="32">
        <f>SUMIFS('Sales+FC'!AV:AV,'Sales+FC'!$H:$H,$C396)</f>
        <v>20</v>
      </c>
      <c r="K396" s="32">
        <f>SUMIFS('Sales+FC'!AW:AW,'Sales+FC'!$H:$H,$C396)</f>
        <v>20</v>
      </c>
      <c r="L396" s="32">
        <f>SUMIFS('Sales+FC'!AX:AX,'Sales+FC'!$H:$H,$C396)</f>
        <v>13</v>
      </c>
      <c r="M396" s="34">
        <f>IFERROR(SUMIFS('Sales+FC'!$D:$D,'Sales+FC'!$H:$H,$C396)/AVERAGE(J396:L396),0)</f>
        <v>54.792452830188672</v>
      </c>
    </row>
    <row r="397" spans="1:13" x14ac:dyDescent="0.45">
      <c r="A397" s="15" t="str">
        <f>Master!C357</f>
        <v>C</v>
      </c>
      <c r="B397" s="15" t="str">
        <f>INDEX('Sales+FC'!$F:$F,MATCH(C397,'Sales+FC'!H:H,0))</f>
        <v>ABC-12</v>
      </c>
      <c r="C397" s="67" t="str">
        <f>Master!B357</f>
        <v>SKU-452</v>
      </c>
      <c r="D397" s="67" t="str">
        <f>IF(INDEX('Sales+FC'!I:I,MATCH(C397,'Sales+FC'!H:H,0))=0,"",INDEX('Sales+FC'!I:I,MATCH(C397,'Sales+FC'!H:H,0)))</f>
        <v>Description_452</v>
      </c>
      <c r="E397" s="29">
        <f>IFERROR(INDEX('SKU Level Accuracy - Last Month'!I:I,MATCH(C397,'SKU Level Accuracy - Last Month'!C:C,0)),0)</f>
        <v>1</v>
      </c>
      <c r="F397" s="29">
        <f>IFERROR(INDEX('SKU Level Accuracy - Last Month'!J:J,MATCH(C397,'SKU Level Accuracy - Last Month'!C:C,0)),0)</f>
        <v>1</v>
      </c>
      <c r="G397" s="68">
        <f>INDEX('Sales+FC'!A:A,MATCH($C397,'Sales+FC'!$H:$H,0))</f>
        <v>164</v>
      </c>
      <c r="H397" s="68">
        <f>INDEX('Sales+FC'!B:B,MATCH($C397,'Sales+FC'!$H:$H,0))</f>
        <v>100</v>
      </c>
      <c r="I397" s="68">
        <f>INDEX('Sales+FC'!C:C,MATCH($C397,'Sales+FC'!$H:$H,0))</f>
        <v>1.6666666666666667</v>
      </c>
      <c r="J397" s="32">
        <f>SUMIFS('Sales+FC'!AV:AV,'Sales+FC'!$H:$H,$C397)</f>
        <v>100</v>
      </c>
      <c r="K397" s="32">
        <f>SUMIFS('Sales+FC'!AW:AW,'Sales+FC'!$H:$H,$C397)</f>
        <v>90</v>
      </c>
      <c r="L397" s="32">
        <f>SUMIFS('Sales+FC'!AX:AX,'Sales+FC'!$H:$H,$C397)</f>
        <v>100</v>
      </c>
      <c r="M397" s="34">
        <f>IFERROR(SUMIFS('Sales+FC'!$D:$D,'Sales+FC'!$H:$H,$C397)/AVERAGE(J397:L397),0)</f>
        <v>8.5241379310344829</v>
      </c>
    </row>
    <row r="398" spans="1:13" x14ac:dyDescent="0.45">
      <c r="A398" s="15" t="str">
        <f>Master!C358</f>
        <v>C</v>
      </c>
      <c r="B398" s="15" t="str">
        <f>INDEX('Sales+FC'!$F:$F,MATCH(C398,'Sales+FC'!H:H,0))</f>
        <v>ABC-12</v>
      </c>
      <c r="C398" s="67" t="str">
        <f>Master!B358</f>
        <v>SKU-385</v>
      </c>
      <c r="D398" s="67" t="str">
        <f>IF(INDEX('Sales+FC'!I:I,MATCH(C398,'Sales+FC'!H:H,0))=0,"",INDEX('Sales+FC'!I:I,MATCH(C398,'Sales+FC'!H:H,0)))</f>
        <v>Description_385</v>
      </c>
      <c r="E398" s="29">
        <f>IFERROR(INDEX('SKU Level Accuracy - Last Month'!I:I,MATCH(C398,'SKU Level Accuracy - Last Month'!C:C,0)),0)</f>
        <v>0</v>
      </c>
      <c r="F398" s="29">
        <f>IFERROR(INDEX('SKU Level Accuracy - Last Month'!J:J,MATCH(C398,'SKU Level Accuracy - Last Month'!C:C,0)),0)</f>
        <v>0</v>
      </c>
      <c r="G398" s="68">
        <f>INDEX('Sales+FC'!A:A,MATCH($C398,'Sales+FC'!$H:$H,0))</f>
        <v>163</v>
      </c>
      <c r="H398" s="68">
        <f>INDEX('Sales+FC'!B:B,MATCH($C398,'Sales+FC'!$H:$H,0))</f>
        <v>23</v>
      </c>
      <c r="I398" s="68">
        <f>INDEX('Sales+FC'!C:C,MATCH($C398,'Sales+FC'!$H:$H,0))</f>
        <v>24.666666666666668</v>
      </c>
      <c r="J398" s="32">
        <f>SUMIFS('Sales+FC'!AV:AV,'Sales+FC'!$H:$H,$C398)</f>
        <v>23</v>
      </c>
      <c r="K398" s="32">
        <f>SUMIFS('Sales+FC'!AW:AW,'Sales+FC'!$H:$H,$C398)</f>
        <v>23</v>
      </c>
      <c r="L398" s="32">
        <f>SUMIFS('Sales+FC'!AX:AX,'Sales+FC'!$H:$H,$C398)</f>
        <v>29</v>
      </c>
      <c r="M398" s="34">
        <f>IFERROR(SUMIFS('Sales+FC'!$D:$D,'Sales+FC'!$H:$H,$C398)/AVERAGE(J398:L398),0)</f>
        <v>27.32</v>
      </c>
    </row>
    <row r="399" spans="1:13" x14ac:dyDescent="0.45">
      <c r="A399" s="15" t="str">
        <f>Master!C359</f>
        <v>C</v>
      </c>
      <c r="B399" s="15" t="str">
        <f>INDEX('Sales+FC'!$F:$F,MATCH(C399,'Sales+FC'!H:H,0))</f>
        <v>ABC-7</v>
      </c>
      <c r="C399" s="67" t="str">
        <f>Master!B359</f>
        <v>SKU-181</v>
      </c>
      <c r="D399" s="67" t="str">
        <f>IF(INDEX('Sales+FC'!I:I,MATCH(C399,'Sales+FC'!H:H,0))=0,"",INDEX('Sales+FC'!I:I,MATCH(C399,'Sales+FC'!H:H,0)))</f>
        <v>Description_181</v>
      </c>
      <c r="E399" s="29">
        <f>IFERROR(INDEX('SKU Level Accuracy - Last Month'!I:I,MATCH(C399,'SKU Level Accuracy - Last Month'!C:C,0)),0)</f>
        <v>0.8</v>
      </c>
      <c r="F399" s="29">
        <f>IFERROR(INDEX('SKU Level Accuracy - Last Month'!J:J,MATCH(C399,'SKU Level Accuracy - Last Month'!C:C,0)),0)</f>
        <v>0.4</v>
      </c>
      <c r="G399" s="68">
        <f>INDEX('Sales+FC'!A:A,MATCH($C399,'Sales+FC'!$H:$H,0))</f>
        <v>158</v>
      </c>
      <c r="H399" s="68">
        <f>INDEX('Sales+FC'!B:B,MATCH($C399,'Sales+FC'!$H:$H,0))</f>
        <v>40</v>
      </c>
      <c r="I399" s="68">
        <f>INDEX('Sales+FC'!C:C,MATCH($C399,'Sales+FC'!$H:$H,0))</f>
        <v>10.333333333333334</v>
      </c>
      <c r="J399" s="32">
        <f>SUMIFS('Sales+FC'!AV:AV,'Sales+FC'!$H:$H,$C399)</f>
        <v>40</v>
      </c>
      <c r="K399" s="32">
        <f>SUMIFS('Sales+FC'!AW:AW,'Sales+FC'!$H:$H,$C399)</f>
        <v>40</v>
      </c>
      <c r="L399" s="32">
        <f>SUMIFS('Sales+FC'!AX:AX,'Sales+FC'!$H:$H,$C399)</f>
        <v>13</v>
      </c>
      <c r="M399" s="34">
        <f>IFERROR(SUMIFS('Sales+FC'!$D:$D,'Sales+FC'!$H:$H,$C399)/AVERAGE(J399:L399),0)</f>
        <v>35.12903225806452</v>
      </c>
    </row>
    <row r="400" spans="1:13" x14ac:dyDescent="0.45">
      <c r="A400" s="15" t="str">
        <f>Master!C360</f>
        <v>C</v>
      </c>
      <c r="B400" s="15" t="str">
        <f>INDEX('Sales+FC'!$F:$F,MATCH(C400,'Sales+FC'!H:H,0))</f>
        <v>ABC-7</v>
      </c>
      <c r="C400" s="67" t="str">
        <f>Master!B360</f>
        <v>SKU-175</v>
      </c>
      <c r="D400" s="67" t="str">
        <f>IF(INDEX('Sales+FC'!I:I,MATCH(C400,'Sales+FC'!H:H,0))=0,"",INDEX('Sales+FC'!I:I,MATCH(C400,'Sales+FC'!H:H,0)))</f>
        <v>Description_175</v>
      </c>
      <c r="E400" s="29">
        <f>IFERROR(INDEX('SKU Level Accuracy - Last Month'!I:I,MATCH(C400,'SKU Level Accuracy - Last Month'!C:C,0)),0)</f>
        <v>0.86206896551724133</v>
      </c>
      <c r="F400" s="29">
        <f>IFERROR(INDEX('SKU Level Accuracy - Last Month'!J:J,MATCH(C400,'SKU Level Accuracy - Last Month'!C:C,0)),0)</f>
        <v>0.96551724137931028</v>
      </c>
      <c r="G400" s="68">
        <f>INDEX('Sales+FC'!A:A,MATCH($C400,'Sales+FC'!$H:$H,0))</f>
        <v>154</v>
      </c>
      <c r="H400" s="68">
        <f>INDEX('Sales+FC'!B:B,MATCH($C400,'Sales+FC'!$H:$H,0))</f>
        <v>60</v>
      </c>
      <c r="I400" s="68">
        <f>INDEX('Sales+FC'!C:C,MATCH($C400,'Sales+FC'!$H:$H,0))</f>
        <v>19.333333333333332</v>
      </c>
      <c r="J400" s="32">
        <f>SUMIFS('Sales+FC'!AV:AV,'Sales+FC'!$H:$H,$C400)</f>
        <v>60</v>
      </c>
      <c r="K400" s="32">
        <f>SUMIFS('Sales+FC'!AW:AW,'Sales+FC'!$H:$H,$C400)</f>
        <v>60</v>
      </c>
      <c r="L400" s="32">
        <f>SUMIFS('Sales+FC'!AX:AX,'Sales+FC'!$H:$H,$C400)</f>
        <v>38</v>
      </c>
      <c r="M400" s="34">
        <f>IFERROR(SUMIFS('Sales+FC'!$D:$D,'Sales+FC'!$H:$H,$C400)/AVERAGE(J400:L400),0)</f>
        <v>16.177215189873419</v>
      </c>
    </row>
    <row r="401" spans="1:13" x14ac:dyDescent="0.45">
      <c r="A401" s="15" t="str">
        <f>Master!C361</f>
        <v>C</v>
      </c>
      <c r="B401" s="15" t="str">
        <f>INDEX('Sales+FC'!$F:$F,MATCH(C401,'Sales+FC'!H:H,0))</f>
        <v>ABC-7</v>
      </c>
      <c r="C401" s="67" t="str">
        <f>Master!B361</f>
        <v>SKU-179</v>
      </c>
      <c r="D401" s="67" t="str">
        <f>IF(INDEX('Sales+FC'!I:I,MATCH(C401,'Sales+FC'!H:H,0))=0,"",INDEX('Sales+FC'!I:I,MATCH(C401,'Sales+FC'!H:H,0)))</f>
        <v>Description_179</v>
      </c>
      <c r="E401" s="29">
        <f>IFERROR(INDEX('SKU Level Accuracy - Last Month'!I:I,MATCH(C401,'SKU Level Accuracy - Last Month'!C:C,0)),0)</f>
        <v>0.96296296296296302</v>
      </c>
      <c r="F401" s="29">
        <f>IFERROR(INDEX('SKU Level Accuracy - Last Month'!J:J,MATCH(C401,'SKU Level Accuracy - Last Month'!C:C,0)),0)</f>
        <v>0.61111111111111094</v>
      </c>
      <c r="G401" s="68">
        <f>INDEX('Sales+FC'!A:A,MATCH($C401,'Sales+FC'!$H:$H,0))</f>
        <v>149</v>
      </c>
      <c r="H401" s="68">
        <f>INDEX('Sales+FC'!B:B,MATCH($C401,'Sales+FC'!$H:$H,0))</f>
        <v>75</v>
      </c>
      <c r="I401" s="68">
        <f>INDEX('Sales+FC'!C:C,MATCH($C401,'Sales+FC'!$H:$H,0))</f>
        <v>20.666666666666668</v>
      </c>
      <c r="J401" s="32">
        <f>SUMIFS('Sales+FC'!AV:AV,'Sales+FC'!$H:$H,$C401)</f>
        <v>75</v>
      </c>
      <c r="K401" s="32">
        <f>SUMIFS('Sales+FC'!AW:AW,'Sales+FC'!$H:$H,$C401)</f>
        <v>75</v>
      </c>
      <c r="L401" s="32">
        <f>SUMIFS('Sales+FC'!AX:AX,'Sales+FC'!$H:$H,$C401)</f>
        <v>32</v>
      </c>
      <c r="M401" s="34">
        <f>IFERROR(SUMIFS('Sales+FC'!$D:$D,'Sales+FC'!$H:$H,$C401)/AVERAGE(J401:L401),0)</f>
        <v>15.065934065934066</v>
      </c>
    </row>
    <row r="402" spans="1:13" x14ac:dyDescent="0.45">
      <c r="A402" s="15" t="str">
        <f>Master!C362</f>
        <v>C</v>
      </c>
      <c r="B402" s="15" t="str">
        <f>INDEX('Sales+FC'!$F:$F,MATCH(C402,'Sales+FC'!H:H,0))</f>
        <v>ABC-9</v>
      </c>
      <c r="C402" s="67" t="str">
        <f>Master!B362</f>
        <v>SKU-248</v>
      </c>
      <c r="D402" s="67" t="str">
        <f>IF(INDEX('Sales+FC'!I:I,MATCH(C402,'Sales+FC'!H:H,0))=0,"",INDEX('Sales+FC'!I:I,MATCH(C402,'Sales+FC'!H:H,0)))</f>
        <v>Description_248</v>
      </c>
      <c r="E402" s="29">
        <f>IFERROR(INDEX('SKU Level Accuracy - Last Month'!I:I,MATCH(C402,'SKU Level Accuracy - Last Month'!C:C,0)),0)</f>
        <v>0.57894736842105265</v>
      </c>
      <c r="F402" s="29">
        <f>IFERROR(INDEX('SKU Level Accuracy - Last Month'!J:J,MATCH(C402,'SKU Level Accuracy - Last Month'!C:C,0)),0)</f>
        <v>0.94736842105263164</v>
      </c>
      <c r="G402" s="68">
        <f>INDEX('Sales+FC'!A:A,MATCH($C402,'Sales+FC'!$H:$H,0))</f>
        <v>139</v>
      </c>
      <c r="H402" s="68">
        <f>INDEX('Sales+FC'!B:B,MATCH($C402,'Sales+FC'!$H:$H,0))</f>
        <v>20</v>
      </c>
      <c r="I402" s="68">
        <f>INDEX('Sales+FC'!C:C,MATCH($C402,'Sales+FC'!$H:$H,0))</f>
        <v>15.666666666666666</v>
      </c>
      <c r="J402" s="32">
        <f>SUMIFS('Sales+FC'!AV:AV,'Sales+FC'!$H:$H,$C402)</f>
        <v>20</v>
      </c>
      <c r="K402" s="32">
        <f>SUMIFS('Sales+FC'!AW:AW,'Sales+FC'!$H:$H,$C402)</f>
        <v>20</v>
      </c>
      <c r="L402" s="32">
        <f>SUMIFS('Sales+FC'!AX:AX,'Sales+FC'!$H:$H,$C402)</f>
        <v>11</v>
      </c>
      <c r="M402" s="34">
        <f>IFERROR(SUMIFS('Sales+FC'!$D:$D,'Sales+FC'!$H:$H,$C402)/AVERAGE(J402:L402),0)</f>
        <v>54.705882352941174</v>
      </c>
    </row>
    <row r="403" spans="1:13" x14ac:dyDescent="0.45">
      <c r="A403" s="15" t="str">
        <f>Master!C363</f>
        <v>C</v>
      </c>
      <c r="B403" s="15" t="str">
        <f>INDEX('Sales+FC'!$F:$F,MATCH(C403,'Sales+FC'!H:H,0))</f>
        <v>ABC-9</v>
      </c>
      <c r="C403" s="67" t="str">
        <f>Master!B363</f>
        <v>SKU-241</v>
      </c>
      <c r="D403" s="67" t="str">
        <f>IF(INDEX('Sales+FC'!I:I,MATCH(C403,'Sales+FC'!H:H,0))=0,"",INDEX('Sales+FC'!I:I,MATCH(C403,'Sales+FC'!H:H,0)))</f>
        <v>Description_241</v>
      </c>
      <c r="E403" s="29">
        <f>IFERROR(INDEX('SKU Level Accuracy - Last Month'!I:I,MATCH(C403,'SKU Level Accuracy - Last Month'!C:C,0)),0)</f>
        <v>1</v>
      </c>
      <c r="F403" s="29">
        <f>IFERROR(INDEX('SKU Level Accuracy - Last Month'!J:J,MATCH(C403,'SKU Level Accuracy - Last Month'!C:C,0)),0)</f>
        <v>1</v>
      </c>
      <c r="G403" s="68">
        <f>INDEX('Sales+FC'!A:A,MATCH($C403,'Sales+FC'!$H:$H,0))</f>
        <v>136</v>
      </c>
      <c r="H403" s="68">
        <f>INDEX('Sales+FC'!B:B,MATCH($C403,'Sales+FC'!$H:$H,0))</f>
        <v>0</v>
      </c>
      <c r="I403" s="68">
        <f>INDEX('Sales+FC'!C:C,MATCH($C403,'Sales+FC'!$H:$H,0))</f>
        <v>0</v>
      </c>
      <c r="J403" s="32">
        <f>SUMIFS('Sales+FC'!AV:AV,'Sales+FC'!$H:$H,$C403)</f>
        <v>0</v>
      </c>
      <c r="K403" s="32">
        <f>SUMIFS('Sales+FC'!AW:AW,'Sales+FC'!$H:$H,$C403)</f>
        <v>0</v>
      </c>
      <c r="L403" s="32">
        <f>SUMIFS('Sales+FC'!AX:AX,'Sales+FC'!$H:$H,$C403)</f>
        <v>8</v>
      </c>
      <c r="M403" s="34">
        <f>IFERROR(SUMIFS('Sales+FC'!$D:$D,'Sales+FC'!$H:$H,$C403)/AVERAGE(J403:L403),0)</f>
        <v>0</v>
      </c>
    </row>
    <row r="404" spans="1:13" x14ac:dyDescent="0.45">
      <c r="A404" s="15" t="str">
        <f>Master!C364</f>
        <v>C</v>
      </c>
      <c r="B404" s="15" t="str">
        <f>INDEX('Sales+FC'!$F:$F,MATCH(C404,'Sales+FC'!H:H,0))</f>
        <v>ABC-14</v>
      </c>
      <c r="C404" s="67" t="str">
        <f>Master!B364</f>
        <v>SKU-459</v>
      </c>
      <c r="D404" s="67" t="str">
        <f>IF(INDEX('Sales+FC'!I:I,MATCH(C404,'Sales+FC'!H:H,0))=0,"",INDEX('Sales+FC'!I:I,MATCH(C404,'Sales+FC'!H:H,0)))</f>
        <v>Description_459</v>
      </c>
      <c r="E404" s="29">
        <f>IFERROR(INDEX('SKU Level Accuracy - Last Month'!I:I,MATCH(C404,'SKU Level Accuracy - Last Month'!C:C,0)),0)</f>
        <v>0.4285714285714286</v>
      </c>
      <c r="F404" s="29">
        <f>IFERROR(INDEX('SKU Level Accuracy - Last Month'!J:J,MATCH(C404,'SKU Level Accuracy - Last Month'!C:C,0)),0)</f>
        <v>0.57142857142857151</v>
      </c>
      <c r="G404" s="68">
        <f>INDEX('Sales+FC'!A:A,MATCH($C404,'Sales+FC'!$H:$H,0))</f>
        <v>134</v>
      </c>
      <c r="H404" s="68">
        <f>INDEX('Sales+FC'!B:B,MATCH($C404,'Sales+FC'!$H:$H,0))</f>
        <v>0</v>
      </c>
      <c r="I404" s="68">
        <f>INDEX('Sales+FC'!C:C,MATCH($C404,'Sales+FC'!$H:$H,0))</f>
        <v>25.333333333333332</v>
      </c>
      <c r="J404" s="32">
        <f>SUMIFS('Sales+FC'!AV:AV,'Sales+FC'!$H:$H,$C404)</f>
        <v>0</v>
      </c>
      <c r="K404" s="32">
        <f>SUMIFS('Sales+FC'!AW:AW,'Sales+FC'!$H:$H,$C404)</f>
        <v>4</v>
      </c>
      <c r="L404" s="32">
        <f>SUMIFS('Sales+FC'!AX:AX,'Sales+FC'!$H:$H,$C404)</f>
        <v>0</v>
      </c>
      <c r="M404" s="34">
        <f>IFERROR(SUMIFS('Sales+FC'!$D:$D,'Sales+FC'!$H:$H,$C404)/AVERAGE(J404:L404),0)</f>
        <v>6</v>
      </c>
    </row>
    <row r="405" spans="1:13" x14ac:dyDescent="0.45">
      <c r="A405" s="15" t="str">
        <f>Master!C365</f>
        <v>C</v>
      </c>
      <c r="B405" s="15" t="str">
        <f>INDEX('Sales+FC'!$F:$F,MATCH(C405,'Sales+FC'!H:H,0))</f>
        <v>ABC-11</v>
      </c>
      <c r="C405" s="67" t="str">
        <f>Master!B365</f>
        <v>SKU-309</v>
      </c>
      <c r="D405" s="67" t="str">
        <f>IF(INDEX('Sales+FC'!I:I,MATCH(C405,'Sales+FC'!H:H,0))=0,"",INDEX('Sales+FC'!I:I,MATCH(C405,'Sales+FC'!H:H,0)))</f>
        <v>Description_309</v>
      </c>
      <c r="E405" s="29">
        <f>IFERROR(INDEX('SKU Level Accuracy - Last Month'!I:I,MATCH(C405,'SKU Level Accuracy - Last Month'!C:C,0)),0)</f>
        <v>0</v>
      </c>
      <c r="F405" s="29">
        <f>IFERROR(INDEX('SKU Level Accuracy - Last Month'!J:J,MATCH(C405,'SKU Level Accuracy - Last Month'!C:C,0)),0)</f>
        <v>0</v>
      </c>
      <c r="G405" s="68">
        <f>INDEX('Sales+FC'!A:A,MATCH($C405,'Sales+FC'!$H:$H,0))</f>
        <v>132</v>
      </c>
      <c r="H405" s="68">
        <f>INDEX('Sales+FC'!B:B,MATCH($C405,'Sales+FC'!$H:$H,0))</f>
        <v>134</v>
      </c>
      <c r="I405" s="68">
        <f>INDEX('Sales+FC'!C:C,MATCH($C405,'Sales+FC'!$H:$H,0))</f>
        <v>18.666666666666668</v>
      </c>
      <c r="J405" s="32">
        <f>SUMIFS('Sales+FC'!AV:AV,'Sales+FC'!$H:$H,$C405)</f>
        <v>134</v>
      </c>
      <c r="K405" s="32">
        <f>SUMIFS('Sales+FC'!AW:AW,'Sales+FC'!$H:$H,$C405)</f>
        <v>134</v>
      </c>
      <c r="L405" s="32">
        <f>SUMIFS('Sales+FC'!AX:AX,'Sales+FC'!$H:$H,$C405)</f>
        <v>143</v>
      </c>
      <c r="M405" s="34">
        <f>IFERROR(SUMIFS('Sales+FC'!$D:$D,'Sales+FC'!$H:$H,$C405)/AVERAGE(J405:L405),0)</f>
        <v>14.124087591240876</v>
      </c>
    </row>
    <row r="406" spans="1:13" x14ac:dyDescent="0.45">
      <c r="A406" s="15" t="str">
        <f>Master!C366</f>
        <v>C</v>
      </c>
      <c r="B406" s="15" t="str">
        <f>INDEX('Sales+FC'!$F:$F,MATCH(C406,'Sales+FC'!H:H,0))</f>
        <v>ABC-11</v>
      </c>
      <c r="C406" s="67" t="str">
        <f>Master!B366</f>
        <v>SKU-333</v>
      </c>
      <c r="D406" s="67" t="str">
        <f>IF(INDEX('Sales+FC'!I:I,MATCH(C406,'Sales+FC'!H:H,0))=0,"",INDEX('Sales+FC'!I:I,MATCH(C406,'Sales+FC'!H:H,0)))</f>
        <v>Description_333</v>
      </c>
      <c r="E406" s="29">
        <f>IFERROR(INDEX('SKU Level Accuracy - Last Month'!I:I,MATCH(C406,'SKU Level Accuracy - Last Month'!C:C,0)),0)</f>
        <v>0.65384615384615374</v>
      </c>
      <c r="F406" s="29">
        <f>IFERROR(INDEX('SKU Level Accuracy - Last Month'!J:J,MATCH(C406,'SKU Level Accuracy - Last Month'!C:C,0)),0)</f>
        <v>0.84615384615384626</v>
      </c>
      <c r="G406" s="68">
        <f>INDEX('Sales+FC'!A:A,MATCH($C406,'Sales+FC'!$H:$H,0))</f>
        <v>131</v>
      </c>
      <c r="H406" s="68">
        <f>INDEX('Sales+FC'!B:B,MATCH($C406,'Sales+FC'!$H:$H,0))</f>
        <v>30</v>
      </c>
      <c r="I406" s="68">
        <f>INDEX('Sales+FC'!C:C,MATCH($C406,'Sales+FC'!$H:$H,0))</f>
        <v>21.666666666666668</v>
      </c>
      <c r="J406" s="32">
        <f>SUMIFS('Sales+FC'!AV:AV,'Sales+FC'!$H:$H,$C406)</f>
        <v>30</v>
      </c>
      <c r="K406" s="32">
        <f>SUMIFS('Sales+FC'!AW:AW,'Sales+FC'!$H:$H,$C406)</f>
        <v>30</v>
      </c>
      <c r="L406" s="32">
        <f>SUMIFS('Sales+FC'!AX:AX,'Sales+FC'!$H:$H,$C406)</f>
        <v>11</v>
      </c>
      <c r="M406" s="34">
        <f>IFERROR(SUMIFS('Sales+FC'!$D:$D,'Sales+FC'!$H:$H,$C406)/AVERAGE(J406:L406),0)</f>
        <v>40.056338028169009</v>
      </c>
    </row>
    <row r="407" spans="1:13" x14ac:dyDescent="0.45">
      <c r="A407" s="15" t="str">
        <f>Master!C367</f>
        <v>C</v>
      </c>
      <c r="B407" s="15" t="str">
        <f>INDEX('Sales+FC'!$F:$F,MATCH(C407,'Sales+FC'!H:H,0))</f>
        <v>ABC-7</v>
      </c>
      <c r="C407" s="67" t="str">
        <f>Master!B367</f>
        <v>SKU-169</v>
      </c>
      <c r="D407" s="67" t="str">
        <f>IF(INDEX('Sales+FC'!I:I,MATCH(C407,'Sales+FC'!H:H,0))=0,"",INDEX('Sales+FC'!I:I,MATCH(C407,'Sales+FC'!H:H,0)))</f>
        <v>Description_169</v>
      </c>
      <c r="E407" s="29">
        <f>IFERROR(INDEX('SKU Level Accuracy - Last Month'!I:I,MATCH(C407,'SKU Level Accuracy - Last Month'!C:C,0)),0)</f>
        <v>0.61538461538461542</v>
      </c>
      <c r="F407" s="29">
        <f>IFERROR(INDEX('SKU Level Accuracy - Last Month'!J:J,MATCH(C407,'SKU Level Accuracy - Last Month'!C:C,0)),0)</f>
        <v>0.46153846153846145</v>
      </c>
      <c r="G407" s="68">
        <f>INDEX('Sales+FC'!A:A,MATCH($C407,'Sales+FC'!$H:$H,0))</f>
        <v>130</v>
      </c>
      <c r="H407" s="68">
        <f>INDEX('Sales+FC'!B:B,MATCH($C407,'Sales+FC'!$H:$H,0))</f>
        <v>20</v>
      </c>
      <c r="I407" s="68">
        <f>INDEX('Sales+FC'!C:C,MATCH($C407,'Sales+FC'!$H:$H,0))</f>
        <v>10</v>
      </c>
      <c r="J407" s="32">
        <f>SUMIFS('Sales+FC'!AV:AV,'Sales+FC'!$H:$H,$C407)</f>
        <v>20</v>
      </c>
      <c r="K407" s="32">
        <f>SUMIFS('Sales+FC'!AW:AW,'Sales+FC'!$H:$H,$C407)</f>
        <v>20</v>
      </c>
      <c r="L407" s="32">
        <f>SUMIFS('Sales+FC'!AX:AX,'Sales+FC'!$H:$H,$C407)</f>
        <v>19</v>
      </c>
      <c r="M407" s="34">
        <f>IFERROR(SUMIFS('Sales+FC'!$D:$D,'Sales+FC'!$H:$H,$C407)/AVERAGE(J407:L407),0)</f>
        <v>152.13559322033896</v>
      </c>
    </row>
    <row r="408" spans="1:13" x14ac:dyDescent="0.45">
      <c r="A408" s="15" t="str">
        <f>Master!C368</f>
        <v>C</v>
      </c>
      <c r="B408" s="15" t="str">
        <f>INDEX('Sales+FC'!$F:$F,MATCH(C408,'Sales+FC'!H:H,0))</f>
        <v>ABC-7</v>
      </c>
      <c r="C408" s="67" t="str">
        <f>Master!B368</f>
        <v>SKU-180</v>
      </c>
      <c r="D408" s="67" t="str">
        <f>IF(INDEX('Sales+FC'!I:I,MATCH(C408,'Sales+FC'!H:H,0))=0,"",INDEX('Sales+FC'!I:I,MATCH(C408,'Sales+FC'!H:H,0)))</f>
        <v>Description_180</v>
      </c>
      <c r="E408" s="29">
        <f>IFERROR(INDEX('SKU Level Accuracy - Last Month'!I:I,MATCH(C408,'SKU Level Accuracy - Last Month'!C:C,0)),0)</f>
        <v>0.42553191489361708</v>
      </c>
      <c r="F408" s="29">
        <f>IFERROR(INDEX('SKU Level Accuracy - Last Month'!J:J,MATCH(C408,'SKU Level Accuracy - Last Month'!C:C,0)),0)</f>
        <v>0.95744680851063846</v>
      </c>
      <c r="G408" s="68">
        <f>INDEX('Sales+FC'!A:A,MATCH($C408,'Sales+FC'!$H:$H,0))</f>
        <v>122</v>
      </c>
      <c r="H408" s="68">
        <f>INDEX('Sales+FC'!B:B,MATCH($C408,'Sales+FC'!$H:$H,0))</f>
        <v>45</v>
      </c>
      <c r="I408" s="68">
        <f>INDEX('Sales+FC'!C:C,MATCH($C408,'Sales+FC'!$H:$H,0))</f>
        <v>15.666666666666666</v>
      </c>
      <c r="J408" s="32">
        <f>SUMIFS('Sales+FC'!AV:AV,'Sales+FC'!$H:$H,$C408)</f>
        <v>45</v>
      </c>
      <c r="K408" s="32">
        <f>SUMIFS('Sales+FC'!AW:AW,'Sales+FC'!$H:$H,$C408)</f>
        <v>45</v>
      </c>
      <c r="L408" s="32">
        <f>SUMIFS('Sales+FC'!AX:AX,'Sales+FC'!$H:$H,$C408)</f>
        <v>23</v>
      </c>
      <c r="M408" s="34">
        <f>IFERROR(SUMIFS('Sales+FC'!$D:$D,'Sales+FC'!$H:$H,$C408)/AVERAGE(J408:L408),0)</f>
        <v>27.796460176991154</v>
      </c>
    </row>
    <row r="409" spans="1:13" x14ac:dyDescent="0.45">
      <c r="A409" s="15" t="str">
        <f>Master!C369</f>
        <v>C</v>
      </c>
      <c r="B409" s="15" t="str">
        <f>INDEX('Sales+FC'!$F:$F,MATCH(C409,'Sales+FC'!H:H,0))</f>
        <v>ABC-7</v>
      </c>
      <c r="C409" s="67" t="str">
        <f>Master!B369</f>
        <v>SKU-124</v>
      </c>
      <c r="D409" s="67" t="str">
        <f>IF(INDEX('Sales+FC'!I:I,MATCH(C409,'Sales+FC'!H:H,0))=0,"",INDEX('Sales+FC'!I:I,MATCH(C409,'Sales+FC'!H:H,0)))</f>
        <v>Description_124</v>
      </c>
      <c r="E409" s="29">
        <f>IFERROR(INDEX('SKU Level Accuracy - Last Month'!I:I,MATCH(C409,'SKU Level Accuracy - Last Month'!C:C,0)),0)</f>
        <v>0</v>
      </c>
      <c r="F409" s="29">
        <f>IFERROR(INDEX('SKU Level Accuracy - Last Month'!J:J,MATCH(C409,'SKU Level Accuracy - Last Month'!C:C,0)),0)</f>
        <v>0.18181818181818188</v>
      </c>
      <c r="G409" s="68">
        <f>INDEX('Sales+FC'!A:A,MATCH($C409,'Sales+FC'!$H:$H,0))</f>
        <v>113</v>
      </c>
      <c r="H409" s="68">
        <f>INDEX('Sales+FC'!B:B,MATCH($C409,'Sales+FC'!$H:$H,0))</f>
        <v>20</v>
      </c>
      <c r="I409" s="68">
        <f>INDEX('Sales+FC'!C:C,MATCH($C409,'Sales+FC'!$H:$H,0))</f>
        <v>11.333333333333334</v>
      </c>
      <c r="J409" s="32">
        <f>SUMIFS('Sales+FC'!AV:AV,'Sales+FC'!$H:$H,$C409)</f>
        <v>20</v>
      </c>
      <c r="K409" s="32">
        <f>SUMIFS('Sales+FC'!AW:AW,'Sales+FC'!$H:$H,$C409)</f>
        <v>20</v>
      </c>
      <c r="L409" s="32">
        <f>SUMIFS('Sales+FC'!AX:AX,'Sales+FC'!$H:$H,$C409)</f>
        <v>11</v>
      </c>
      <c r="M409" s="34">
        <f>IFERROR(SUMIFS('Sales+FC'!$D:$D,'Sales+FC'!$H:$H,$C409)/AVERAGE(J409:L409),0)</f>
        <v>86.235294117647058</v>
      </c>
    </row>
    <row r="410" spans="1:13" x14ac:dyDescent="0.45">
      <c r="A410" s="15" t="str">
        <f>Master!C370</f>
        <v>C</v>
      </c>
      <c r="B410" s="15" t="str">
        <f>INDEX('Sales+FC'!$F:$F,MATCH(C410,'Sales+FC'!H:H,0))</f>
        <v>ABC-1</v>
      </c>
      <c r="C410" s="67" t="str">
        <f>Master!B370</f>
        <v>SKU-13</v>
      </c>
      <c r="D410" s="67" t="str">
        <f>IF(INDEX('Sales+FC'!I:I,MATCH(C410,'Sales+FC'!H:H,0))=0,"",INDEX('Sales+FC'!I:I,MATCH(C410,'Sales+FC'!H:H,0)))</f>
        <v>Description_013</v>
      </c>
      <c r="E410" s="29">
        <f>IFERROR(INDEX('SKU Level Accuracy - Last Month'!I:I,MATCH(C410,'SKU Level Accuracy - Last Month'!C:C,0)),0)</f>
        <v>1</v>
      </c>
      <c r="F410" s="29">
        <f>IFERROR(INDEX('SKU Level Accuracy - Last Month'!J:J,MATCH(C410,'SKU Level Accuracy - Last Month'!C:C,0)),0)</f>
        <v>1</v>
      </c>
      <c r="G410" s="68">
        <f>INDEX('Sales+FC'!A:A,MATCH($C410,'Sales+FC'!$H:$H,0))</f>
        <v>111</v>
      </c>
      <c r="H410" s="68">
        <f>INDEX('Sales+FC'!B:B,MATCH($C410,'Sales+FC'!$H:$H,0))</f>
        <v>0</v>
      </c>
      <c r="I410" s="68">
        <f>INDEX('Sales+FC'!C:C,MATCH($C410,'Sales+FC'!$H:$H,0))</f>
        <v>0</v>
      </c>
      <c r="J410" s="32">
        <f>SUMIFS('Sales+FC'!AV:AV,'Sales+FC'!$H:$H,$C410)</f>
        <v>0</v>
      </c>
      <c r="K410" s="32">
        <f>SUMIFS('Sales+FC'!AW:AW,'Sales+FC'!$H:$H,$C410)</f>
        <v>0</v>
      </c>
      <c r="L410" s="32">
        <f>SUMIFS('Sales+FC'!AX:AX,'Sales+FC'!$H:$H,$C410)</f>
        <v>13</v>
      </c>
      <c r="M410" s="34">
        <f>IFERROR(SUMIFS('Sales+FC'!$D:$D,'Sales+FC'!$H:$H,$C410)/AVERAGE(J410:L410),0)</f>
        <v>0</v>
      </c>
    </row>
    <row r="411" spans="1:13" x14ac:dyDescent="0.45">
      <c r="A411" s="15" t="str">
        <f>Master!C371</f>
        <v>C</v>
      </c>
      <c r="B411" s="15" t="str">
        <f>INDEX('Sales+FC'!$F:$F,MATCH(C411,'Sales+FC'!H:H,0))</f>
        <v>ABC-12</v>
      </c>
      <c r="C411" s="67" t="str">
        <f>Master!B371</f>
        <v>SKU-383</v>
      </c>
      <c r="D411" s="67" t="str">
        <f>IF(INDEX('Sales+FC'!I:I,MATCH(C411,'Sales+FC'!H:H,0))=0,"",INDEX('Sales+FC'!I:I,MATCH(C411,'Sales+FC'!H:H,0)))</f>
        <v>Description_383</v>
      </c>
      <c r="E411" s="29">
        <f>IFERROR(INDEX('SKU Level Accuracy - Last Month'!I:I,MATCH(C411,'SKU Level Accuracy - Last Month'!C:C,0)),0)</f>
        <v>0.14634146341463417</v>
      </c>
      <c r="F411" s="29">
        <f>IFERROR(INDEX('SKU Level Accuracy - Last Month'!J:J,MATCH(C411,'SKU Level Accuracy - Last Month'!C:C,0)),0)</f>
        <v>0.24390243902439024</v>
      </c>
      <c r="G411" s="68">
        <f>INDEX('Sales+FC'!A:A,MATCH($C411,'Sales+FC'!$H:$H,0))</f>
        <v>103</v>
      </c>
      <c r="H411" s="68">
        <f>INDEX('Sales+FC'!B:B,MATCH($C411,'Sales+FC'!$H:$H,0))</f>
        <v>10</v>
      </c>
      <c r="I411" s="68">
        <f>INDEX('Sales+FC'!C:C,MATCH($C411,'Sales+FC'!$H:$H,0))</f>
        <v>21</v>
      </c>
      <c r="J411" s="32">
        <f>SUMIFS('Sales+FC'!AV:AV,'Sales+FC'!$H:$H,$C411)</f>
        <v>10</v>
      </c>
      <c r="K411" s="32">
        <f>SUMIFS('Sales+FC'!AW:AW,'Sales+FC'!$H:$H,$C411)</f>
        <v>30</v>
      </c>
      <c r="L411" s="32">
        <f>SUMIFS('Sales+FC'!AX:AX,'Sales+FC'!$H:$H,$C411)</f>
        <v>22</v>
      </c>
      <c r="M411" s="34">
        <f>IFERROR(SUMIFS('Sales+FC'!$D:$D,'Sales+FC'!$H:$H,$C411)/AVERAGE(J411:L411),0)</f>
        <v>23.806451612903224</v>
      </c>
    </row>
    <row r="412" spans="1:13" x14ac:dyDescent="0.45">
      <c r="A412" s="15" t="str">
        <f>Master!C372</f>
        <v>C</v>
      </c>
      <c r="B412" s="15" t="str">
        <f>INDEX('Sales+FC'!$F:$F,MATCH(C412,'Sales+FC'!H:H,0))</f>
        <v>ABC-11</v>
      </c>
      <c r="C412" s="67" t="str">
        <f>Master!B372</f>
        <v>SKU-307</v>
      </c>
      <c r="D412" s="67" t="str">
        <f>IF(INDEX('Sales+FC'!I:I,MATCH(C412,'Sales+FC'!H:H,0))=0,"",INDEX('Sales+FC'!I:I,MATCH(C412,'Sales+FC'!H:H,0)))</f>
        <v>Description_307</v>
      </c>
      <c r="E412" s="29">
        <f>IFERROR(INDEX('SKU Level Accuracy - Last Month'!I:I,MATCH(C412,'SKU Level Accuracy - Last Month'!C:C,0)),0)</f>
        <v>0</v>
      </c>
      <c r="F412" s="29">
        <f>IFERROR(INDEX('SKU Level Accuracy - Last Month'!J:J,MATCH(C412,'SKU Level Accuracy - Last Month'!C:C,0)),0)</f>
        <v>0</v>
      </c>
      <c r="G412" s="68">
        <f>INDEX('Sales+FC'!A:A,MATCH($C412,'Sales+FC'!$H:$H,0))</f>
        <v>101</v>
      </c>
      <c r="H412" s="68">
        <f>INDEX('Sales+FC'!B:B,MATCH($C412,'Sales+FC'!$H:$H,0))</f>
        <v>187</v>
      </c>
      <c r="I412" s="68">
        <f>INDEX('Sales+FC'!C:C,MATCH($C412,'Sales+FC'!$H:$H,0))</f>
        <v>21</v>
      </c>
      <c r="J412" s="32">
        <f>SUMIFS('Sales+FC'!AV:AV,'Sales+FC'!$H:$H,$C412)</f>
        <v>187</v>
      </c>
      <c r="K412" s="32">
        <f>SUMIFS('Sales+FC'!AW:AW,'Sales+FC'!$H:$H,$C412)</f>
        <v>187</v>
      </c>
      <c r="L412" s="32">
        <f>SUMIFS('Sales+FC'!AX:AX,'Sales+FC'!$H:$H,$C412)</f>
        <v>211</v>
      </c>
      <c r="M412" s="34">
        <f>IFERROR(SUMIFS('Sales+FC'!$D:$D,'Sales+FC'!$H:$H,$C412)/AVERAGE(J412:L412),0)</f>
        <v>8.9282051282051285</v>
      </c>
    </row>
    <row r="413" spans="1:13" x14ac:dyDescent="0.45">
      <c r="A413" s="15" t="str">
        <f>Master!C373</f>
        <v>C</v>
      </c>
      <c r="B413" s="15" t="str">
        <f>INDEX('Sales+FC'!$F:$F,MATCH(C413,'Sales+FC'!H:H,0))</f>
        <v>ABC-9</v>
      </c>
      <c r="C413" s="67" t="str">
        <f>Master!B373</f>
        <v>SKU-254</v>
      </c>
      <c r="D413" s="67" t="str">
        <f>IF(INDEX('Sales+FC'!I:I,MATCH(C413,'Sales+FC'!H:H,0))=0,"",INDEX('Sales+FC'!I:I,MATCH(C413,'Sales+FC'!H:H,0)))</f>
        <v>Description_254</v>
      </c>
      <c r="E413" s="29">
        <f>IFERROR(INDEX('SKU Level Accuracy - Last Month'!I:I,MATCH(C413,'SKU Level Accuracy - Last Month'!C:C,0)),0)</f>
        <v>0</v>
      </c>
      <c r="F413" s="29">
        <f>IFERROR(INDEX('SKU Level Accuracy - Last Month'!J:J,MATCH(C413,'SKU Level Accuracy - Last Month'!C:C,0)),0)</f>
        <v>0</v>
      </c>
      <c r="G413" s="68">
        <f>INDEX('Sales+FC'!A:A,MATCH($C413,'Sales+FC'!$H:$H,0))</f>
        <v>98</v>
      </c>
      <c r="H413" s="68">
        <f>INDEX('Sales+FC'!B:B,MATCH($C413,'Sales+FC'!$H:$H,0))</f>
        <v>120</v>
      </c>
      <c r="I413" s="68">
        <f>INDEX('Sales+FC'!C:C,MATCH($C413,'Sales+FC'!$H:$H,0))</f>
        <v>32.666666666666664</v>
      </c>
      <c r="J413" s="32">
        <f>SUMIFS('Sales+FC'!AV:AV,'Sales+FC'!$H:$H,$C413)</f>
        <v>120</v>
      </c>
      <c r="K413" s="32">
        <f>SUMIFS('Sales+FC'!AW:AW,'Sales+FC'!$H:$H,$C413)</f>
        <v>120</v>
      </c>
      <c r="L413" s="32">
        <f>SUMIFS('Sales+FC'!AX:AX,'Sales+FC'!$H:$H,$C413)</f>
        <v>50</v>
      </c>
      <c r="M413" s="34">
        <f>IFERROR(SUMIFS('Sales+FC'!$D:$D,'Sales+FC'!$H:$H,$C413)/AVERAGE(J413:L413),0)</f>
        <v>25.375862068965517</v>
      </c>
    </row>
    <row r="414" spans="1:13" x14ac:dyDescent="0.45">
      <c r="A414" s="15" t="str">
        <f>Master!C374</f>
        <v>C</v>
      </c>
      <c r="B414" s="15" t="str">
        <f>INDEX('Sales+FC'!$F:$F,MATCH(C414,'Sales+FC'!H:H,0))</f>
        <v>ABC-9</v>
      </c>
      <c r="C414" s="67" t="str">
        <f>Master!B374</f>
        <v>SKU-253</v>
      </c>
      <c r="D414" s="67" t="str">
        <f>IF(INDEX('Sales+FC'!I:I,MATCH(C414,'Sales+FC'!H:H,0))=0,"",INDEX('Sales+FC'!I:I,MATCH(C414,'Sales+FC'!H:H,0)))</f>
        <v>Description_253</v>
      </c>
      <c r="E414" s="29">
        <f>IFERROR(INDEX('SKU Level Accuracy - Last Month'!I:I,MATCH(C414,'SKU Level Accuracy - Last Month'!C:C,0)),0)</f>
        <v>0</v>
      </c>
      <c r="F414" s="29">
        <f>IFERROR(INDEX('SKU Level Accuracy - Last Month'!J:J,MATCH(C414,'SKU Level Accuracy - Last Month'!C:C,0)),0)</f>
        <v>0</v>
      </c>
      <c r="G414" s="68">
        <f>INDEX('Sales+FC'!A:A,MATCH($C414,'Sales+FC'!$H:$H,0))</f>
        <v>96</v>
      </c>
      <c r="H414" s="68">
        <f>INDEX('Sales+FC'!B:B,MATCH($C414,'Sales+FC'!$H:$H,0))</f>
        <v>100</v>
      </c>
      <c r="I414" s="68">
        <f>INDEX('Sales+FC'!C:C,MATCH($C414,'Sales+FC'!$H:$H,0))</f>
        <v>32</v>
      </c>
      <c r="J414" s="32">
        <f>SUMIFS('Sales+FC'!AV:AV,'Sales+FC'!$H:$H,$C414)</f>
        <v>100</v>
      </c>
      <c r="K414" s="32">
        <f>SUMIFS('Sales+FC'!AW:AW,'Sales+FC'!$H:$H,$C414)</f>
        <v>100</v>
      </c>
      <c r="L414" s="32">
        <f>SUMIFS('Sales+FC'!AX:AX,'Sales+FC'!$H:$H,$C414)</f>
        <v>70</v>
      </c>
      <c r="M414" s="34">
        <f>IFERROR(SUMIFS('Sales+FC'!$D:$D,'Sales+FC'!$H:$H,$C414)/AVERAGE(J414:L414),0)</f>
        <v>12.177777777777777</v>
      </c>
    </row>
    <row r="415" spans="1:13" x14ac:dyDescent="0.45">
      <c r="A415" s="15" t="str">
        <f>Master!C375</f>
        <v>C</v>
      </c>
      <c r="B415" s="15" t="str">
        <f>INDEX('Sales+FC'!$F:$F,MATCH(C415,'Sales+FC'!H:H,0))</f>
        <v>ABC-12</v>
      </c>
      <c r="C415" s="67" t="str">
        <f>Master!B375</f>
        <v>SKU-366</v>
      </c>
      <c r="D415" s="67" t="str">
        <f>IF(INDEX('Sales+FC'!I:I,MATCH(C415,'Sales+FC'!H:H,0))=0,"",INDEX('Sales+FC'!I:I,MATCH(C415,'Sales+FC'!H:H,0)))</f>
        <v>Description_366</v>
      </c>
      <c r="E415" s="29">
        <f>IFERROR(INDEX('SKU Level Accuracy - Last Month'!I:I,MATCH(C415,'SKU Level Accuracy - Last Month'!C:C,0)),0)</f>
        <v>0</v>
      </c>
      <c r="F415" s="29">
        <f>IFERROR(INDEX('SKU Level Accuracy - Last Month'!J:J,MATCH(C415,'SKU Level Accuracy - Last Month'!C:C,0)),0)</f>
        <v>0</v>
      </c>
      <c r="G415" s="68">
        <f>INDEX('Sales+FC'!A:A,MATCH($C415,'Sales+FC'!$H:$H,0))</f>
        <v>96</v>
      </c>
      <c r="H415" s="68">
        <f>INDEX('Sales+FC'!B:B,MATCH($C415,'Sales+FC'!$H:$H,0))</f>
        <v>104</v>
      </c>
      <c r="I415" s="68">
        <f>INDEX('Sales+FC'!C:C,MATCH($C415,'Sales+FC'!$H:$H,0))</f>
        <v>8.6666666666666661</v>
      </c>
      <c r="J415" s="32">
        <f>SUMIFS('Sales+FC'!AV:AV,'Sales+FC'!$H:$H,$C415)</f>
        <v>104</v>
      </c>
      <c r="K415" s="32">
        <f>SUMIFS('Sales+FC'!AW:AW,'Sales+FC'!$H:$H,$C415)</f>
        <v>50</v>
      </c>
      <c r="L415" s="32">
        <f>SUMIFS('Sales+FC'!AX:AX,'Sales+FC'!$H:$H,$C415)</f>
        <v>73</v>
      </c>
      <c r="M415" s="34">
        <f>IFERROR(SUMIFS('Sales+FC'!$D:$D,'Sales+FC'!$H:$H,$C415)/AVERAGE(J415:L415),0)</f>
        <v>21.819383259911891</v>
      </c>
    </row>
    <row r="416" spans="1:13" x14ac:dyDescent="0.45">
      <c r="A416" s="15" t="str">
        <f>Master!C376</f>
        <v>C</v>
      </c>
      <c r="B416" s="15" t="str">
        <f>INDEX('Sales+FC'!$F:$F,MATCH(C416,'Sales+FC'!H:H,0))</f>
        <v>ABC-7</v>
      </c>
      <c r="C416" s="67" t="str">
        <f>Master!B376</f>
        <v>SKU-195</v>
      </c>
      <c r="D416" s="67" t="str">
        <f>IF(INDEX('Sales+FC'!I:I,MATCH(C416,'Sales+FC'!H:H,0))=0,"",INDEX('Sales+FC'!I:I,MATCH(C416,'Sales+FC'!H:H,0)))</f>
        <v>Description_195</v>
      </c>
      <c r="E416" s="29">
        <f>IFERROR(INDEX('SKU Level Accuracy - Last Month'!I:I,MATCH(C416,'SKU Level Accuracy - Last Month'!C:C,0)),0)</f>
        <v>0.89999999999999991</v>
      </c>
      <c r="F416" s="29">
        <f>IFERROR(INDEX('SKU Level Accuracy - Last Month'!J:J,MATCH(C416,'SKU Level Accuracy - Last Month'!C:C,0)),0)</f>
        <v>1</v>
      </c>
      <c r="G416" s="68">
        <f>INDEX('Sales+FC'!A:A,MATCH($C416,'Sales+FC'!$H:$H,0))</f>
        <v>86</v>
      </c>
      <c r="H416" s="68">
        <f>INDEX('Sales+FC'!B:B,MATCH($C416,'Sales+FC'!$H:$H,0))</f>
        <v>10</v>
      </c>
      <c r="I416" s="68">
        <f>INDEX('Sales+FC'!C:C,MATCH($C416,'Sales+FC'!$H:$H,0))</f>
        <v>7.666666666666667</v>
      </c>
      <c r="J416" s="32">
        <f>SUMIFS('Sales+FC'!AV:AV,'Sales+FC'!$H:$H,$C416)</f>
        <v>10</v>
      </c>
      <c r="K416" s="32">
        <f>SUMIFS('Sales+FC'!AW:AW,'Sales+FC'!$H:$H,$C416)</f>
        <v>10</v>
      </c>
      <c r="L416" s="32">
        <f>SUMIFS('Sales+FC'!AX:AX,'Sales+FC'!$H:$H,$C416)</f>
        <v>6</v>
      </c>
      <c r="M416" s="34">
        <f>IFERROR(SUMIFS('Sales+FC'!$D:$D,'Sales+FC'!$H:$H,$C416)/AVERAGE(J416:L416),0)</f>
        <v>856.96153846153857</v>
      </c>
    </row>
    <row r="417" spans="1:13" x14ac:dyDescent="0.45">
      <c r="A417" s="15" t="str">
        <f>Master!C377</f>
        <v>C</v>
      </c>
      <c r="B417" s="15" t="str">
        <f>INDEX('Sales+FC'!$F:$F,MATCH(C417,'Sales+FC'!H:H,0))</f>
        <v>ABC-11</v>
      </c>
      <c r="C417" s="67" t="str">
        <f>Master!B377</f>
        <v>SKU-290</v>
      </c>
      <c r="D417" s="67" t="str">
        <f>IF(INDEX('Sales+FC'!I:I,MATCH(C417,'Sales+FC'!H:H,0))=0,"",INDEX('Sales+FC'!I:I,MATCH(C417,'Sales+FC'!H:H,0)))</f>
        <v>Description_290</v>
      </c>
      <c r="E417" s="29">
        <f>IFERROR(INDEX('SKU Level Accuracy - Last Month'!I:I,MATCH(C417,'SKU Level Accuracy - Last Month'!C:C,0)),0)</f>
        <v>0</v>
      </c>
      <c r="F417" s="29">
        <f>IFERROR(INDEX('SKU Level Accuracy - Last Month'!J:J,MATCH(C417,'SKU Level Accuracy - Last Month'!C:C,0)),0)</f>
        <v>0</v>
      </c>
      <c r="G417" s="68">
        <f>INDEX('Sales+FC'!A:A,MATCH($C417,'Sales+FC'!$H:$H,0))</f>
        <v>78</v>
      </c>
      <c r="H417" s="68">
        <f>INDEX('Sales+FC'!B:B,MATCH($C417,'Sales+FC'!$H:$H,0))</f>
        <v>5</v>
      </c>
      <c r="I417" s="68">
        <f>INDEX('Sales+FC'!C:C,MATCH($C417,'Sales+FC'!$H:$H,0))</f>
        <v>6.666666666666667</v>
      </c>
      <c r="J417" s="32">
        <f>SUMIFS('Sales+FC'!AV:AV,'Sales+FC'!$H:$H,$C417)</f>
        <v>5</v>
      </c>
      <c r="K417" s="32">
        <f>SUMIFS('Sales+FC'!AW:AW,'Sales+FC'!$H:$H,$C417)</f>
        <v>5</v>
      </c>
      <c r="L417" s="32">
        <f>SUMIFS('Sales+FC'!AX:AX,'Sales+FC'!$H:$H,$C417)</f>
        <v>1</v>
      </c>
      <c r="M417" s="34">
        <f>IFERROR(SUMIFS('Sales+FC'!$D:$D,'Sales+FC'!$H:$H,$C417)/AVERAGE(J417:L417),0)</f>
        <v>99.818181818181827</v>
      </c>
    </row>
    <row r="418" spans="1:13" x14ac:dyDescent="0.45">
      <c r="A418" s="15" t="str">
        <f>Master!C378</f>
        <v>C</v>
      </c>
      <c r="B418" s="15" t="str">
        <f>INDEX('Sales+FC'!$F:$F,MATCH(C418,'Sales+FC'!H:H,0))</f>
        <v>ABC-1</v>
      </c>
      <c r="C418" s="67" t="str">
        <f>Master!B378</f>
        <v>SKU-12</v>
      </c>
      <c r="D418" s="67" t="str">
        <f>IF(INDEX('Sales+FC'!I:I,MATCH(C418,'Sales+FC'!H:H,0))=0,"",INDEX('Sales+FC'!I:I,MATCH(C418,'Sales+FC'!H:H,0)))</f>
        <v>Description_012</v>
      </c>
      <c r="E418" s="29">
        <f>IFERROR(INDEX('SKU Level Accuracy - Last Month'!I:I,MATCH(C418,'SKU Level Accuracy - Last Month'!C:C,0)),0)</f>
        <v>1</v>
      </c>
      <c r="F418" s="29">
        <f>IFERROR(INDEX('SKU Level Accuracy - Last Month'!J:J,MATCH(C418,'SKU Level Accuracy - Last Month'!C:C,0)),0)</f>
        <v>1</v>
      </c>
      <c r="G418" s="68">
        <f>INDEX('Sales+FC'!A:A,MATCH($C418,'Sales+FC'!$H:$H,0))</f>
        <v>67</v>
      </c>
      <c r="H418" s="68">
        <f>INDEX('Sales+FC'!B:B,MATCH($C418,'Sales+FC'!$H:$H,0))</f>
        <v>0</v>
      </c>
      <c r="I418" s="68">
        <f>INDEX('Sales+FC'!C:C,MATCH($C418,'Sales+FC'!$H:$H,0))</f>
        <v>0</v>
      </c>
      <c r="J418" s="32">
        <f>SUMIFS('Sales+FC'!AV:AV,'Sales+FC'!$H:$H,$C418)</f>
        <v>0</v>
      </c>
      <c r="K418" s="32">
        <f>SUMIFS('Sales+FC'!AW:AW,'Sales+FC'!$H:$H,$C418)</f>
        <v>0</v>
      </c>
      <c r="L418" s="32">
        <f>SUMIFS('Sales+FC'!AX:AX,'Sales+FC'!$H:$H,$C418)</f>
        <v>0</v>
      </c>
      <c r="M418" s="34">
        <f>IFERROR(SUMIFS('Sales+FC'!$D:$D,'Sales+FC'!$H:$H,$C418)/AVERAGE(J418:L418),0)</f>
        <v>0</v>
      </c>
    </row>
    <row r="419" spans="1:13" x14ac:dyDescent="0.45">
      <c r="A419" s="15" t="str">
        <f>Master!C379</f>
        <v>C</v>
      </c>
      <c r="B419" s="15" t="str">
        <f>INDEX('Sales+FC'!$F:$F,MATCH(C419,'Sales+FC'!H:H,0))</f>
        <v>ABC-7</v>
      </c>
      <c r="C419" s="67" t="str">
        <f>Master!B379</f>
        <v>SKU-171</v>
      </c>
      <c r="D419" s="67" t="str">
        <f>IF(INDEX('Sales+FC'!I:I,MATCH(C419,'Sales+FC'!H:H,0))=0,"",INDEX('Sales+FC'!I:I,MATCH(C419,'Sales+FC'!H:H,0)))</f>
        <v>Description_171</v>
      </c>
      <c r="E419" s="29">
        <f>IFERROR(INDEX('SKU Level Accuracy - Last Month'!I:I,MATCH(C419,'SKU Level Accuracy - Last Month'!C:C,0)),0)</f>
        <v>0</v>
      </c>
      <c r="F419" s="29">
        <f>IFERROR(INDEX('SKU Level Accuracy - Last Month'!J:J,MATCH(C419,'SKU Level Accuracy - Last Month'!C:C,0)),0)</f>
        <v>0</v>
      </c>
      <c r="G419" s="68">
        <f>INDEX('Sales+FC'!A:A,MATCH($C419,'Sales+FC'!$H:$H,0))</f>
        <v>67</v>
      </c>
      <c r="H419" s="68">
        <f>INDEX('Sales+FC'!B:B,MATCH($C419,'Sales+FC'!$H:$H,0))</f>
        <v>15</v>
      </c>
      <c r="I419" s="68">
        <f>INDEX('Sales+FC'!C:C,MATCH($C419,'Sales+FC'!$H:$H,0))</f>
        <v>4.666666666666667</v>
      </c>
      <c r="J419" s="32">
        <f>SUMIFS('Sales+FC'!AV:AV,'Sales+FC'!$H:$H,$C419)</f>
        <v>15</v>
      </c>
      <c r="K419" s="32">
        <f>SUMIFS('Sales+FC'!AW:AW,'Sales+FC'!$H:$H,$C419)</f>
        <v>15</v>
      </c>
      <c r="L419" s="32">
        <f>SUMIFS('Sales+FC'!AX:AX,'Sales+FC'!$H:$H,$C419)</f>
        <v>12</v>
      </c>
      <c r="M419" s="34">
        <f>IFERROR(SUMIFS('Sales+FC'!$D:$D,'Sales+FC'!$H:$H,$C419)/AVERAGE(J419:L419),0)</f>
        <v>38.357142857142854</v>
      </c>
    </row>
    <row r="420" spans="1:13" x14ac:dyDescent="0.45">
      <c r="A420" s="15" t="str">
        <f>Master!C380</f>
        <v>C</v>
      </c>
      <c r="B420" s="15" t="str">
        <f>INDEX('Sales+FC'!$F:$F,MATCH(C420,'Sales+FC'!H:H,0))</f>
        <v>ABC-14</v>
      </c>
      <c r="C420" s="67" t="str">
        <f>Master!B380</f>
        <v>SKU-457</v>
      </c>
      <c r="D420" s="67" t="str">
        <f>IF(INDEX('Sales+FC'!I:I,MATCH(C420,'Sales+FC'!H:H,0))=0,"",INDEX('Sales+FC'!I:I,MATCH(C420,'Sales+FC'!H:H,0)))</f>
        <v>Description_457</v>
      </c>
      <c r="E420" s="29">
        <f>IFERROR(INDEX('SKU Level Accuracy - Last Month'!I:I,MATCH(C420,'SKU Level Accuracy - Last Month'!C:C,0)),0)</f>
        <v>1</v>
      </c>
      <c r="F420" s="29">
        <f>IFERROR(INDEX('SKU Level Accuracy - Last Month'!J:J,MATCH(C420,'SKU Level Accuracy - Last Month'!C:C,0)),0)</f>
        <v>1</v>
      </c>
      <c r="G420" s="68">
        <f>INDEX('Sales+FC'!A:A,MATCH($C420,'Sales+FC'!$H:$H,0))</f>
        <v>67</v>
      </c>
      <c r="H420" s="68">
        <f>INDEX('Sales+FC'!B:B,MATCH($C420,'Sales+FC'!$H:$H,0))</f>
        <v>10</v>
      </c>
      <c r="I420" s="68">
        <f>INDEX('Sales+FC'!C:C,MATCH($C420,'Sales+FC'!$H:$H,0))</f>
        <v>16.666666666666668</v>
      </c>
      <c r="J420" s="32">
        <f>SUMIFS('Sales+FC'!AV:AV,'Sales+FC'!$H:$H,$C420)</f>
        <v>10</v>
      </c>
      <c r="K420" s="32">
        <f>SUMIFS('Sales+FC'!AW:AW,'Sales+FC'!$H:$H,$C420)</f>
        <v>10</v>
      </c>
      <c r="L420" s="32">
        <f>SUMIFS('Sales+FC'!AX:AX,'Sales+FC'!$H:$H,$C420)</f>
        <v>5</v>
      </c>
      <c r="M420" s="34">
        <f>IFERROR(SUMIFS('Sales+FC'!$D:$D,'Sales+FC'!$H:$H,$C420)/AVERAGE(J420:L420),0)</f>
        <v>53.04</v>
      </c>
    </row>
    <row r="421" spans="1:13" x14ac:dyDescent="0.45">
      <c r="A421" s="15" t="str">
        <f>Master!C381</f>
        <v>C</v>
      </c>
      <c r="B421" s="15" t="str">
        <f>INDEX('Sales+FC'!$F:$F,MATCH(C421,'Sales+FC'!H:H,0))</f>
        <v>ABC-9</v>
      </c>
      <c r="C421" s="67" t="str">
        <f>Master!B381</f>
        <v>SKU-247</v>
      </c>
      <c r="D421" s="67" t="str">
        <f>IF(INDEX('Sales+FC'!I:I,MATCH(C421,'Sales+FC'!H:H,0))=0,"",INDEX('Sales+FC'!I:I,MATCH(C421,'Sales+FC'!H:H,0)))</f>
        <v>Description_247</v>
      </c>
      <c r="E421" s="29">
        <f>IFERROR(INDEX('SKU Level Accuracy - Last Month'!I:I,MATCH(C421,'SKU Level Accuracy - Last Month'!C:C,0)),0)</f>
        <v>0.75</v>
      </c>
      <c r="F421" s="29">
        <f>IFERROR(INDEX('SKU Level Accuracy - Last Month'!J:J,MATCH(C421,'SKU Level Accuracy - Last Month'!C:C,0)),0)</f>
        <v>0.74999999999999989</v>
      </c>
      <c r="G421" s="68">
        <f>INDEX('Sales+FC'!A:A,MATCH($C421,'Sales+FC'!$H:$H,0))</f>
        <v>66</v>
      </c>
      <c r="H421" s="68">
        <f>INDEX('Sales+FC'!B:B,MATCH($C421,'Sales+FC'!$H:$H,0))</f>
        <v>10</v>
      </c>
      <c r="I421" s="68">
        <f>INDEX('Sales+FC'!C:C,MATCH($C421,'Sales+FC'!$H:$H,0))</f>
        <v>5</v>
      </c>
      <c r="J421" s="32">
        <f>SUMIFS('Sales+FC'!AV:AV,'Sales+FC'!$H:$H,$C421)</f>
        <v>10</v>
      </c>
      <c r="K421" s="32">
        <f>SUMIFS('Sales+FC'!AW:AW,'Sales+FC'!$H:$H,$C421)</f>
        <v>10</v>
      </c>
      <c r="L421" s="32">
        <f>SUMIFS('Sales+FC'!AX:AX,'Sales+FC'!$H:$H,$C421)</f>
        <v>5</v>
      </c>
      <c r="M421" s="34">
        <f>IFERROR(SUMIFS('Sales+FC'!$D:$D,'Sales+FC'!$H:$H,$C421)/AVERAGE(J421:L421),0)</f>
        <v>110.03999999999999</v>
      </c>
    </row>
    <row r="422" spans="1:13" x14ac:dyDescent="0.45">
      <c r="A422" s="15" t="str">
        <f>Master!C382</f>
        <v>C</v>
      </c>
      <c r="B422" s="15" t="str">
        <f>INDEX('Sales+FC'!$F:$F,MATCH(C422,'Sales+FC'!H:H,0))</f>
        <v>ABC-9</v>
      </c>
      <c r="C422" s="67" t="str">
        <f>Master!B382</f>
        <v>SKU-252</v>
      </c>
      <c r="D422" s="67" t="str">
        <f>IF(INDEX('Sales+FC'!I:I,MATCH(C422,'Sales+FC'!H:H,0))=0,"",INDEX('Sales+FC'!I:I,MATCH(C422,'Sales+FC'!H:H,0)))</f>
        <v>Description_252</v>
      </c>
      <c r="E422" s="29">
        <f>IFERROR(INDEX('SKU Level Accuracy - Last Month'!I:I,MATCH(C422,'SKU Level Accuracy - Last Month'!C:C,0)),0)</f>
        <v>0.27586206896551735</v>
      </c>
      <c r="F422" s="29">
        <f>IFERROR(INDEX('SKU Level Accuracy - Last Month'!J:J,MATCH(C422,'SKU Level Accuracy - Last Month'!C:C,0)),0)</f>
        <v>0.27586206896551735</v>
      </c>
      <c r="G422" s="68">
        <f>INDEX('Sales+FC'!A:A,MATCH($C422,'Sales+FC'!$H:$H,0))</f>
        <v>65</v>
      </c>
      <c r="H422" s="68">
        <f>INDEX('Sales+FC'!B:B,MATCH($C422,'Sales+FC'!$H:$H,0))</f>
        <v>50</v>
      </c>
      <c r="I422" s="68">
        <f>INDEX('Sales+FC'!C:C,MATCH($C422,'Sales+FC'!$H:$H,0))</f>
        <v>21.666666666666668</v>
      </c>
      <c r="J422" s="32">
        <f>SUMIFS('Sales+FC'!AV:AV,'Sales+FC'!$H:$H,$C422)</f>
        <v>50</v>
      </c>
      <c r="K422" s="32">
        <f>SUMIFS('Sales+FC'!AW:AW,'Sales+FC'!$H:$H,$C422)</f>
        <v>50</v>
      </c>
      <c r="L422" s="32">
        <f>SUMIFS('Sales+FC'!AX:AX,'Sales+FC'!$H:$H,$C422)</f>
        <v>40</v>
      </c>
      <c r="M422" s="34">
        <f>IFERROR(SUMIFS('Sales+FC'!$D:$D,'Sales+FC'!$H:$H,$C422)/AVERAGE(J422:L422),0)</f>
        <v>3.1071428571428572</v>
      </c>
    </row>
    <row r="423" spans="1:13" x14ac:dyDescent="0.45">
      <c r="A423" s="15" t="str">
        <f>Master!C383</f>
        <v>C</v>
      </c>
      <c r="B423" s="15" t="str">
        <f>INDEX('Sales+FC'!$F:$F,MATCH(C423,'Sales+FC'!H:H,0))</f>
        <v>ABC-1</v>
      </c>
      <c r="C423" s="67" t="str">
        <f>Master!B383</f>
        <v>SKU-9</v>
      </c>
      <c r="D423" s="67" t="str">
        <f>IF(INDEX('Sales+FC'!I:I,MATCH(C423,'Sales+FC'!H:H,0))=0,"",INDEX('Sales+FC'!I:I,MATCH(C423,'Sales+FC'!H:H,0)))</f>
        <v>Description_009</v>
      </c>
      <c r="E423" s="29">
        <f>IFERROR(INDEX('SKU Level Accuracy - Last Month'!I:I,MATCH(C423,'SKU Level Accuracy - Last Month'!C:C,0)),0)</f>
        <v>1</v>
      </c>
      <c r="F423" s="29">
        <f>IFERROR(INDEX('SKU Level Accuracy - Last Month'!J:J,MATCH(C423,'SKU Level Accuracy - Last Month'!C:C,0)),0)</f>
        <v>1</v>
      </c>
      <c r="G423" s="68">
        <f>INDEX('Sales+FC'!A:A,MATCH($C423,'Sales+FC'!$H:$H,0))</f>
        <v>56</v>
      </c>
      <c r="H423" s="68">
        <f>INDEX('Sales+FC'!B:B,MATCH($C423,'Sales+FC'!$H:$H,0))</f>
        <v>0</v>
      </c>
      <c r="I423" s="68">
        <f>INDEX('Sales+FC'!C:C,MATCH($C423,'Sales+FC'!$H:$H,0))</f>
        <v>0</v>
      </c>
      <c r="J423" s="32">
        <f>SUMIFS('Sales+FC'!AV:AV,'Sales+FC'!$H:$H,$C423)</f>
        <v>0</v>
      </c>
      <c r="K423" s="32">
        <f>SUMIFS('Sales+FC'!AW:AW,'Sales+FC'!$H:$H,$C423)</f>
        <v>0</v>
      </c>
      <c r="L423" s="32">
        <f>SUMIFS('Sales+FC'!AX:AX,'Sales+FC'!$H:$H,$C423)</f>
        <v>11</v>
      </c>
      <c r="M423" s="34">
        <f>IFERROR(SUMIFS('Sales+FC'!$D:$D,'Sales+FC'!$H:$H,$C423)/AVERAGE(J423:L423),0)</f>
        <v>0</v>
      </c>
    </row>
    <row r="424" spans="1:13" x14ac:dyDescent="0.45">
      <c r="A424" s="15" t="str">
        <f>Master!C384</f>
        <v>C</v>
      </c>
      <c r="B424" s="15" t="str">
        <f>INDEX('Sales+FC'!$F:$F,MATCH(C424,'Sales+FC'!H:H,0))</f>
        <v>ABC-11</v>
      </c>
      <c r="C424" s="67" t="str">
        <f>Master!B384</f>
        <v>SKU-292</v>
      </c>
      <c r="D424" s="67" t="str">
        <f>IF(INDEX('Sales+FC'!I:I,MATCH(C424,'Sales+FC'!H:H,0))=0,"",INDEX('Sales+FC'!I:I,MATCH(C424,'Sales+FC'!H:H,0)))</f>
        <v>Description_292</v>
      </c>
      <c r="E424" s="29">
        <f>IFERROR(INDEX('SKU Level Accuracy - Last Month'!I:I,MATCH(C424,'SKU Level Accuracy - Last Month'!C:C,0)),0)</f>
        <v>0.19999999999999996</v>
      </c>
      <c r="F424" s="29">
        <f>IFERROR(INDEX('SKU Level Accuracy - Last Month'!J:J,MATCH(C424,'SKU Level Accuracy - Last Month'!C:C,0)),0)</f>
        <v>1</v>
      </c>
      <c r="G424" s="68">
        <f>INDEX('Sales+FC'!A:A,MATCH($C424,'Sales+FC'!$H:$H,0))</f>
        <v>56</v>
      </c>
      <c r="H424" s="68">
        <f>INDEX('Sales+FC'!B:B,MATCH($C424,'Sales+FC'!$H:$H,0))</f>
        <v>5</v>
      </c>
      <c r="I424" s="68">
        <f>INDEX('Sales+FC'!C:C,MATCH($C424,'Sales+FC'!$H:$H,0))</f>
        <v>7.666666666666667</v>
      </c>
      <c r="J424" s="32">
        <f>SUMIFS('Sales+FC'!AV:AV,'Sales+FC'!$H:$H,$C424)</f>
        <v>5</v>
      </c>
      <c r="K424" s="32">
        <f>SUMIFS('Sales+FC'!AW:AW,'Sales+FC'!$H:$H,$C424)</f>
        <v>5</v>
      </c>
      <c r="L424" s="32">
        <f>SUMIFS('Sales+FC'!AX:AX,'Sales+FC'!$H:$H,$C424)</f>
        <v>10</v>
      </c>
      <c r="M424" s="34">
        <f>IFERROR(SUMIFS('Sales+FC'!$D:$D,'Sales+FC'!$H:$H,$C424)/AVERAGE(J424:L424),0)</f>
        <v>366.9</v>
      </c>
    </row>
    <row r="425" spans="1:13" x14ac:dyDescent="0.45">
      <c r="A425" s="15" t="str">
        <f>Master!C385</f>
        <v>C</v>
      </c>
      <c r="B425" s="15" t="str">
        <f>INDEX('Sales+FC'!$F:$F,MATCH(C425,'Sales+FC'!H:H,0))</f>
        <v>ABC-11</v>
      </c>
      <c r="C425" s="67" t="str">
        <f>Master!B385</f>
        <v>SKU-341</v>
      </c>
      <c r="D425" s="67" t="str">
        <f>IF(INDEX('Sales+FC'!I:I,MATCH(C425,'Sales+FC'!H:H,0))=0,"",INDEX('Sales+FC'!I:I,MATCH(C425,'Sales+FC'!H:H,0)))</f>
        <v>Description_341</v>
      </c>
      <c r="E425" s="29">
        <f>IFERROR(INDEX('SKU Level Accuracy - Last Month'!I:I,MATCH(C425,'SKU Level Accuracy - Last Month'!C:C,0)),0)</f>
        <v>1</v>
      </c>
      <c r="F425" s="29">
        <f>IFERROR(INDEX('SKU Level Accuracy - Last Month'!J:J,MATCH(C425,'SKU Level Accuracy - Last Month'!C:C,0)),0)</f>
        <v>1</v>
      </c>
      <c r="G425" s="68">
        <f>INDEX('Sales+FC'!A:A,MATCH($C425,'Sales+FC'!$H:$H,0))</f>
        <v>50</v>
      </c>
      <c r="H425" s="68">
        <f>INDEX('Sales+FC'!B:B,MATCH($C425,'Sales+FC'!$H:$H,0))</f>
        <v>5</v>
      </c>
      <c r="I425" s="68">
        <f>INDEX('Sales+FC'!C:C,MATCH($C425,'Sales+FC'!$H:$H,0))</f>
        <v>4.333333333333333</v>
      </c>
      <c r="J425" s="32">
        <f>SUMIFS('Sales+FC'!AV:AV,'Sales+FC'!$H:$H,$C425)</f>
        <v>5</v>
      </c>
      <c r="K425" s="32">
        <f>SUMIFS('Sales+FC'!AW:AW,'Sales+FC'!$H:$H,$C425)</f>
        <v>5</v>
      </c>
      <c r="L425" s="32">
        <f>SUMIFS('Sales+FC'!AX:AX,'Sales+FC'!$H:$H,$C425)</f>
        <v>4</v>
      </c>
      <c r="M425" s="34">
        <f>IFERROR(SUMIFS('Sales+FC'!$D:$D,'Sales+FC'!$H:$H,$C425)/AVERAGE(J425:L425),0)</f>
        <v>114.21428571428571</v>
      </c>
    </row>
    <row r="426" spans="1:13" x14ac:dyDescent="0.45">
      <c r="A426" s="15" t="str">
        <f>Master!C386</f>
        <v>C</v>
      </c>
      <c r="B426" s="15" t="str">
        <f>INDEX('Sales+FC'!$F:$F,MATCH(C426,'Sales+FC'!H:H,0))</f>
        <v>ABC-12</v>
      </c>
      <c r="C426" s="67" t="str">
        <f>Master!B386</f>
        <v>SKU-441</v>
      </c>
      <c r="D426" s="67" t="str">
        <f>IF(INDEX('Sales+FC'!I:I,MATCH(C426,'Sales+FC'!H:H,0))=0,"",INDEX('Sales+FC'!I:I,MATCH(C426,'Sales+FC'!H:H,0)))</f>
        <v>Description_441</v>
      </c>
      <c r="E426" s="29">
        <f>IFERROR(INDEX('SKU Level Accuracy - Last Month'!I:I,MATCH(C426,'SKU Level Accuracy - Last Month'!C:C,0)),0)</f>
        <v>1</v>
      </c>
      <c r="F426" s="29">
        <f>IFERROR(INDEX('SKU Level Accuracy - Last Month'!J:J,MATCH(C426,'SKU Level Accuracy - Last Month'!C:C,0)),0)</f>
        <v>1</v>
      </c>
      <c r="G426" s="68">
        <f>INDEX('Sales+FC'!A:A,MATCH($C426,'Sales+FC'!$H:$H,0))</f>
        <v>50</v>
      </c>
      <c r="H426" s="68">
        <f>INDEX('Sales+FC'!B:B,MATCH($C426,'Sales+FC'!$H:$H,0))</f>
        <v>0</v>
      </c>
      <c r="I426" s="68">
        <f>INDEX('Sales+FC'!C:C,MATCH($C426,'Sales+FC'!$H:$H,0))</f>
        <v>16.666666666666668</v>
      </c>
      <c r="J426" s="32">
        <f>SUMIFS('Sales+FC'!AV:AV,'Sales+FC'!$H:$H,$C426)</f>
        <v>0</v>
      </c>
      <c r="K426" s="32">
        <f>SUMIFS('Sales+FC'!AW:AW,'Sales+FC'!$H:$H,$C426)</f>
        <v>0</v>
      </c>
      <c r="L426" s="32">
        <f>SUMIFS('Sales+FC'!AX:AX,'Sales+FC'!$H:$H,$C426)</f>
        <v>25</v>
      </c>
      <c r="M426" s="34">
        <f>IFERROR(SUMIFS('Sales+FC'!$D:$D,'Sales+FC'!$H:$H,$C426)/AVERAGE(J426:L426),0)</f>
        <v>346.91999999999996</v>
      </c>
    </row>
    <row r="427" spans="1:13" x14ac:dyDescent="0.45">
      <c r="A427" s="15" t="str">
        <f>Master!C387</f>
        <v>C</v>
      </c>
      <c r="B427" s="15" t="str">
        <f>INDEX('Sales+FC'!$F:$F,MATCH(C427,'Sales+FC'!H:H,0))</f>
        <v>ABC-14</v>
      </c>
      <c r="C427" s="67" t="str">
        <f>Master!B387</f>
        <v>SKU-461</v>
      </c>
      <c r="D427" s="67" t="str">
        <f>IF(INDEX('Sales+FC'!I:I,MATCH(C427,'Sales+FC'!H:H,0))=0,"",INDEX('Sales+FC'!I:I,MATCH(C427,'Sales+FC'!H:H,0)))</f>
        <v>Description_461</v>
      </c>
      <c r="E427" s="29">
        <f>IFERROR(INDEX('SKU Level Accuracy - Last Month'!I:I,MATCH(C427,'SKU Level Accuracy - Last Month'!C:C,0)),0)</f>
        <v>1</v>
      </c>
      <c r="F427" s="29">
        <f>IFERROR(INDEX('SKU Level Accuracy - Last Month'!J:J,MATCH(C427,'SKU Level Accuracy - Last Month'!C:C,0)),0)</f>
        <v>1</v>
      </c>
      <c r="G427" s="68">
        <f>INDEX('Sales+FC'!A:A,MATCH($C427,'Sales+FC'!$H:$H,0))</f>
        <v>50</v>
      </c>
      <c r="H427" s="68">
        <f>INDEX('Sales+FC'!B:B,MATCH($C427,'Sales+FC'!$H:$H,0))</f>
        <v>5</v>
      </c>
      <c r="I427" s="68">
        <f>INDEX('Sales+FC'!C:C,MATCH($C427,'Sales+FC'!$H:$H,0))</f>
        <v>1.6666666666666667</v>
      </c>
      <c r="J427" s="32">
        <f>SUMIFS('Sales+FC'!AV:AV,'Sales+FC'!$H:$H,$C427)</f>
        <v>5</v>
      </c>
      <c r="K427" s="32">
        <f>SUMIFS('Sales+FC'!AW:AW,'Sales+FC'!$H:$H,$C427)</f>
        <v>3</v>
      </c>
      <c r="L427" s="32">
        <f>SUMIFS('Sales+FC'!AX:AX,'Sales+FC'!$H:$H,$C427)</f>
        <v>3</v>
      </c>
      <c r="M427" s="34">
        <f>IFERROR(SUMIFS('Sales+FC'!$D:$D,'Sales+FC'!$H:$H,$C427)/AVERAGE(J427:L427),0)</f>
        <v>23.454545454545457</v>
      </c>
    </row>
    <row r="428" spans="1:13" x14ac:dyDescent="0.45">
      <c r="A428" s="15" t="str">
        <f>Master!C388</f>
        <v>C</v>
      </c>
      <c r="B428" s="15" t="str">
        <f>INDEX('Sales+FC'!$F:$F,MATCH(C428,'Sales+FC'!H:H,0))</f>
        <v>ABC-11</v>
      </c>
      <c r="C428" s="67" t="str">
        <f>Master!B388</f>
        <v>SKU-350</v>
      </c>
      <c r="D428" s="67" t="str">
        <f>IF(INDEX('Sales+FC'!I:I,MATCH(C428,'Sales+FC'!H:H,0))=0,"",INDEX('Sales+FC'!I:I,MATCH(C428,'Sales+FC'!H:H,0)))</f>
        <v>Description_350</v>
      </c>
      <c r="E428" s="29">
        <f>IFERROR(INDEX('SKU Level Accuracy - Last Month'!I:I,MATCH(C428,'SKU Level Accuracy - Last Month'!C:C,0)),0)</f>
        <v>1</v>
      </c>
      <c r="F428" s="29">
        <f>IFERROR(INDEX('SKU Level Accuracy - Last Month'!J:J,MATCH(C428,'SKU Level Accuracy - Last Month'!C:C,0)),0)</f>
        <v>1</v>
      </c>
      <c r="G428" s="68">
        <f>INDEX('Sales+FC'!A:A,MATCH($C428,'Sales+FC'!$H:$H,0))</f>
        <v>45</v>
      </c>
      <c r="H428" s="68">
        <f>INDEX('Sales+FC'!B:B,MATCH($C428,'Sales+FC'!$H:$H,0))</f>
        <v>5</v>
      </c>
      <c r="I428" s="68">
        <f>INDEX('Sales+FC'!C:C,MATCH($C428,'Sales+FC'!$H:$H,0))</f>
        <v>3.6666666666666665</v>
      </c>
      <c r="J428" s="32">
        <f>SUMIFS('Sales+FC'!AV:AV,'Sales+FC'!$H:$H,$C428)</f>
        <v>5</v>
      </c>
      <c r="K428" s="32">
        <f>SUMIFS('Sales+FC'!AW:AW,'Sales+FC'!$H:$H,$C428)</f>
        <v>5</v>
      </c>
      <c r="L428" s="32">
        <f>SUMIFS('Sales+FC'!AX:AX,'Sales+FC'!$H:$H,$C428)</f>
        <v>4</v>
      </c>
      <c r="M428" s="34">
        <f>IFERROR(SUMIFS('Sales+FC'!$D:$D,'Sales+FC'!$H:$H,$C428)/AVERAGE(J428:L428),0)</f>
        <v>0</v>
      </c>
    </row>
    <row r="429" spans="1:13" x14ac:dyDescent="0.45">
      <c r="A429" s="15" t="str">
        <f>Master!C389</f>
        <v>C</v>
      </c>
      <c r="B429" s="15" t="str">
        <f>INDEX('Sales+FC'!$F:$F,MATCH(C429,'Sales+FC'!H:H,0))</f>
        <v>ABC-8</v>
      </c>
      <c r="C429" s="67" t="str">
        <f>Master!B389</f>
        <v>SKU-223</v>
      </c>
      <c r="D429" s="67" t="str">
        <f>IF(INDEX('Sales+FC'!I:I,MATCH(C429,'Sales+FC'!H:H,0))=0,"",INDEX('Sales+FC'!I:I,MATCH(C429,'Sales+FC'!H:H,0)))</f>
        <v>Description_223</v>
      </c>
      <c r="E429" s="29">
        <f>IFERROR(INDEX('SKU Level Accuracy - Last Month'!I:I,MATCH(C429,'SKU Level Accuracy - Last Month'!C:C,0)),0)</f>
        <v>0.7</v>
      </c>
      <c r="F429" s="29">
        <f>IFERROR(INDEX('SKU Level Accuracy - Last Month'!J:J,MATCH(C429,'SKU Level Accuracy - Last Month'!C:C,0)),0)</f>
        <v>0</v>
      </c>
      <c r="G429" s="68">
        <f>INDEX('Sales+FC'!A:A,MATCH($C429,'Sales+FC'!$H:$H,0))</f>
        <v>43</v>
      </c>
      <c r="H429" s="68">
        <f>INDEX('Sales+FC'!B:B,MATCH($C429,'Sales+FC'!$H:$H,0))</f>
        <v>26</v>
      </c>
      <c r="I429" s="68">
        <f>INDEX('Sales+FC'!C:C,MATCH($C429,'Sales+FC'!$H:$H,0))</f>
        <v>10</v>
      </c>
      <c r="J429" s="32">
        <f>SUMIFS('Sales+FC'!AV:AV,'Sales+FC'!$H:$H,$C429)</f>
        <v>26</v>
      </c>
      <c r="K429" s="32">
        <f>SUMIFS('Sales+FC'!AW:AW,'Sales+FC'!$H:$H,$C429)</f>
        <v>26</v>
      </c>
      <c r="L429" s="32">
        <f>SUMIFS('Sales+FC'!AX:AX,'Sales+FC'!$H:$H,$C429)</f>
        <v>4</v>
      </c>
      <c r="M429" s="34">
        <f>IFERROR(SUMIFS('Sales+FC'!$D:$D,'Sales+FC'!$H:$H,$C429)/AVERAGE(J429:L429),0)</f>
        <v>56.410714285714285</v>
      </c>
    </row>
    <row r="430" spans="1:13" x14ac:dyDescent="0.45">
      <c r="A430" s="15" t="str">
        <f>Master!C390</f>
        <v>C</v>
      </c>
      <c r="B430" s="15" t="str">
        <f>INDEX('Sales+FC'!$F:$F,MATCH(C430,'Sales+FC'!H:H,0))</f>
        <v>ABC-9</v>
      </c>
      <c r="C430" s="67" t="str">
        <f>Master!B390</f>
        <v>SKU-245</v>
      </c>
      <c r="D430" s="67" t="str">
        <f>IF(INDEX('Sales+FC'!I:I,MATCH(C430,'Sales+FC'!H:H,0))=0,"",INDEX('Sales+FC'!I:I,MATCH(C430,'Sales+FC'!H:H,0)))</f>
        <v>Description_245</v>
      </c>
      <c r="E430" s="29">
        <f>IFERROR(INDEX('SKU Level Accuracy - Last Month'!I:I,MATCH(C430,'SKU Level Accuracy - Last Month'!C:C,0)),0)</f>
        <v>0.75</v>
      </c>
      <c r="F430" s="29">
        <f>IFERROR(INDEX('SKU Level Accuracy - Last Month'!J:J,MATCH(C430,'SKU Level Accuracy - Last Month'!C:C,0)),0)</f>
        <v>0.75</v>
      </c>
      <c r="G430" s="68">
        <f>INDEX('Sales+FC'!A:A,MATCH($C430,'Sales+FC'!$H:$H,0))</f>
        <v>43</v>
      </c>
      <c r="H430" s="68">
        <f>INDEX('Sales+FC'!B:B,MATCH($C430,'Sales+FC'!$H:$H,0))</f>
        <v>10</v>
      </c>
      <c r="I430" s="68">
        <f>INDEX('Sales+FC'!C:C,MATCH($C430,'Sales+FC'!$H:$H,0))</f>
        <v>9</v>
      </c>
      <c r="J430" s="32">
        <f>SUMIFS('Sales+FC'!AV:AV,'Sales+FC'!$H:$H,$C430)</f>
        <v>10</v>
      </c>
      <c r="K430" s="32">
        <f>SUMIFS('Sales+FC'!AW:AW,'Sales+FC'!$H:$H,$C430)</f>
        <v>10</v>
      </c>
      <c r="L430" s="32">
        <f>SUMIFS('Sales+FC'!AX:AX,'Sales+FC'!$H:$H,$C430)</f>
        <v>6</v>
      </c>
      <c r="M430" s="34">
        <f>IFERROR(SUMIFS('Sales+FC'!$D:$D,'Sales+FC'!$H:$H,$C430)/AVERAGE(J430:L430),0)</f>
        <v>91.5</v>
      </c>
    </row>
    <row r="431" spans="1:13" x14ac:dyDescent="0.45">
      <c r="A431" s="15" t="str">
        <f>Master!C391</f>
        <v>C</v>
      </c>
      <c r="B431" s="15" t="str">
        <f>INDEX('Sales+FC'!$F:$F,MATCH(C431,'Sales+FC'!H:H,0))</f>
        <v>ABC-10</v>
      </c>
      <c r="C431" s="67" t="str">
        <f>Master!B391</f>
        <v>SKU-270</v>
      </c>
      <c r="D431" s="67" t="str">
        <f>IF(INDEX('Sales+FC'!I:I,MATCH(C431,'Sales+FC'!H:H,0))=0,"",INDEX('Sales+FC'!I:I,MATCH(C431,'Sales+FC'!H:H,0)))</f>
        <v>Description_270</v>
      </c>
      <c r="E431" s="29">
        <f>IFERROR(INDEX('SKU Level Accuracy - Last Month'!I:I,MATCH(C431,'SKU Level Accuracy - Last Month'!C:C,0)),0)</f>
        <v>1</v>
      </c>
      <c r="F431" s="29">
        <f>IFERROR(INDEX('SKU Level Accuracy - Last Month'!J:J,MATCH(C431,'SKU Level Accuracy - Last Month'!C:C,0)),0)</f>
        <v>1</v>
      </c>
      <c r="G431" s="68">
        <f>INDEX('Sales+FC'!A:A,MATCH($C431,'Sales+FC'!$H:$H,0))</f>
        <v>43</v>
      </c>
      <c r="H431" s="68">
        <f>INDEX('Sales+FC'!B:B,MATCH($C431,'Sales+FC'!$H:$H,0))</f>
        <v>0</v>
      </c>
      <c r="I431" s="68">
        <f>INDEX('Sales+FC'!C:C,MATCH($C431,'Sales+FC'!$H:$H,0))</f>
        <v>0</v>
      </c>
      <c r="J431" s="32">
        <f>SUMIFS('Sales+FC'!AV:AV,'Sales+FC'!$H:$H,$C431)</f>
        <v>0</v>
      </c>
      <c r="K431" s="32">
        <f>SUMIFS('Sales+FC'!AW:AW,'Sales+FC'!$H:$H,$C431)</f>
        <v>0</v>
      </c>
      <c r="L431" s="32">
        <f>SUMIFS('Sales+FC'!AX:AX,'Sales+FC'!$H:$H,$C431)</f>
        <v>0</v>
      </c>
      <c r="M431" s="34">
        <f>IFERROR(SUMIFS('Sales+FC'!$D:$D,'Sales+FC'!$H:$H,$C431)/AVERAGE(J431:L431),0)</f>
        <v>0</v>
      </c>
    </row>
    <row r="432" spans="1:13" x14ac:dyDescent="0.45">
      <c r="A432" s="15" t="str">
        <f>Master!C392</f>
        <v>C</v>
      </c>
      <c r="B432" s="15" t="str">
        <f>INDEX('Sales+FC'!$F:$F,MATCH(C432,'Sales+FC'!H:H,0))</f>
        <v>ABC-7</v>
      </c>
      <c r="C432" s="67" t="str">
        <f>Master!B392</f>
        <v>SKU-147</v>
      </c>
      <c r="D432" s="67" t="str">
        <f>IF(INDEX('Sales+FC'!I:I,MATCH(C432,'Sales+FC'!H:H,0))=0,"",INDEX('Sales+FC'!I:I,MATCH(C432,'Sales+FC'!H:H,0)))</f>
        <v>Description_147</v>
      </c>
      <c r="E432" s="29">
        <f>IFERROR(INDEX('SKU Level Accuracy - Last Month'!I:I,MATCH(C432,'SKU Level Accuracy - Last Month'!C:C,0)),0)</f>
        <v>1</v>
      </c>
      <c r="F432" s="29">
        <f>IFERROR(INDEX('SKU Level Accuracy - Last Month'!J:J,MATCH(C432,'SKU Level Accuracy - Last Month'!C:C,0)),0)</f>
        <v>1</v>
      </c>
      <c r="G432" s="68">
        <f>INDEX('Sales+FC'!A:A,MATCH($C432,'Sales+FC'!$H:$H,0))</f>
        <v>42</v>
      </c>
      <c r="H432" s="68">
        <f>INDEX('Sales+FC'!B:B,MATCH($C432,'Sales+FC'!$H:$H,0))</f>
        <v>1600</v>
      </c>
      <c r="I432" s="68">
        <f>INDEX('Sales+FC'!C:C,MATCH($C432,'Sales+FC'!$H:$H,0))</f>
        <v>0</v>
      </c>
      <c r="J432" s="32">
        <f>SUMIFS('Sales+FC'!AV:AV,'Sales+FC'!$H:$H,$C432)</f>
        <v>1600</v>
      </c>
      <c r="K432" s="32">
        <f>SUMIFS('Sales+FC'!AW:AW,'Sales+FC'!$H:$H,$C432)</f>
        <v>1600</v>
      </c>
      <c r="L432" s="32">
        <f>SUMIFS('Sales+FC'!AX:AX,'Sales+FC'!$H:$H,$C432)</f>
        <v>31</v>
      </c>
      <c r="M432" s="34">
        <f>IFERROR(SUMIFS('Sales+FC'!$D:$D,'Sales+FC'!$H:$H,$C432)/AVERAGE(J432:L432),0)</f>
        <v>0</v>
      </c>
    </row>
    <row r="433" spans="1:13" x14ac:dyDescent="0.45">
      <c r="A433" s="15" t="str">
        <f>Master!C393</f>
        <v>C</v>
      </c>
      <c r="B433" s="15" t="str">
        <f>INDEX('Sales+FC'!$F:$F,MATCH(C433,'Sales+FC'!H:H,0))</f>
        <v>ABC-2</v>
      </c>
      <c r="C433" s="67" t="str">
        <f>Master!B393</f>
        <v>SKU-77</v>
      </c>
      <c r="D433" s="67" t="str">
        <f>IF(INDEX('Sales+FC'!I:I,MATCH(C433,'Sales+FC'!H:H,0))=0,"",INDEX('Sales+FC'!I:I,MATCH(C433,'Sales+FC'!H:H,0)))</f>
        <v>Description_077</v>
      </c>
      <c r="E433" s="29">
        <f>IFERROR(INDEX('SKU Level Accuracy - Last Month'!I:I,MATCH(C433,'SKU Level Accuracy - Last Month'!C:C,0)),0)</f>
        <v>1</v>
      </c>
      <c r="F433" s="29">
        <f>IFERROR(INDEX('SKU Level Accuracy - Last Month'!J:J,MATCH(C433,'SKU Level Accuracy - Last Month'!C:C,0)),0)</f>
        <v>1</v>
      </c>
      <c r="G433" s="68">
        <f>INDEX('Sales+FC'!A:A,MATCH($C433,'Sales+FC'!$H:$H,0))</f>
        <v>39</v>
      </c>
      <c r="H433" s="68">
        <f>INDEX('Sales+FC'!B:B,MATCH($C433,'Sales+FC'!$H:$H,0))</f>
        <v>0</v>
      </c>
      <c r="I433" s="68">
        <f>INDEX('Sales+FC'!C:C,MATCH($C433,'Sales+FC'!$H:$H,0))</f>
        <v>0</v>
      </c>
      <c r="J433" s="32">
        <f>SUMIFS('Sales+FC'!AV:AV,'Sales+FC'!$H:$H,$C433)</f>
        <v>0</v>
      </c>
      <c r="K433" s="32">
        <f>SUMIFS('Sales+FC'!AW:AW,'Sales+FC'!$H:$H,$C433)</f>
        <v>0</v>
      </c>
      <c r="L433" s="32">
        <f>SUMIFS('Sales+FC'!AX:AX,'Sales+FC'!$H:$H,$C433)</f>
        <v>0</v>
      </c>
      <c r="M433" s="34">
        <f>IFERROR(SUMIFS('Sales+FC'!$D:$D,'Sales+FC'!$H:$H,$C433)/AVERAGE(J433:L433),0)</f>
        <v>0</v>
      </c>
    </row>
    <row r="434" spans="1:13" x14ac:dyDescent="0.45">
      <c r="A434" s="15" t="str">
        <f>Master!C394</f>
        <v>C</v>
      </c>
      <c r="B434" s="15" t="str">
        <f>INDEX('Sales+FC'!$F:$F,MATCH(C434,'Sales+FC'!H:H,0))</f>
        <v>ABC-11</v>
      </c>
      <c r="C434" s="67" t="str">
        <f>Master!B394</f>
        <v>SKU-344</v>
      </c>
      <c r="D434" s="67" t="str">
        <f>IF(INDEX('Sales+FC'!I:I,MATCH(C434,'Sales+FC'!H:H,0))=0,"",INDEX('Sales+FC'!I:I,MATCH(C434,'Sales+FC'!H:H,0)))</f>
        <v>Description_344</v>
      </c>
      <c r="E434" s="29">
        <f>IFERROR(INDEX('SKU Level Accuracy - Last Month'!I:I,MATCH(C434,'SKU Level Accuracy - Last Month'!C:C,0)),0)</f>
        <v>0.5</v>
      </c>
      <c r="F434" s="29">
        <f>IFERROR(INDEX('SKU Level Accuracy - Last Month'!J:J,MATCH(C434,'SKU Level Accuracy - Last Month'!C:C,0)),0)</f>
        <v>0</v>
      </c>
      <c r="G434" s="68">
        <f>INDEX('Sales+FC'!A:A,MATCH($C434,'Sales+FC'!$H:$H,0))</f>
        <v>29</v>
      </c>
      <c r="H434" s="68">
        <f>INDEX('Sales+FC'!B:B,MATCH($C434,'Sales+FC'!$H:$H,0))</f>
        <v>20</v>
      </c>
      <c r="I434" s="68">
        <f>INDEX('Sales+FC'!C:C,MATCH($C434,'Sales+FC'!$H:$H,0))</f>
        <v>2.6666666666666665</v>
      </c>
      <c r="J434" s="32">
        <f>SUMIFS('Sales+FC'!AV:AV,'Sales+FC'!$H:$H,$C434)</f>
        <v>20</v>
      </c>
      <c r="K434" s="32">
        <f>SUMIFS('Sales+FC'!AW:AW,'Sales+FC'!$H:$H,$C434)</f>
        <v>20</v>
      </c>
      <c r="L434" s="32">
        <f>SUMIFS('Sales+FC'!AX:AX,'Sales+FC'!$H:$H,$C434)</f>
        <v>2</v>
      </c>
      <c r="M434" s="34">
        <f>IFERROR(SUMIFS('Sales+FC'!$D:$D,'Sales+FC'!$H:$H,$C434)/AVERAGE(J434:L434),0)</f>
        <v>76.714285714285708</v>
      </c>
    </row>
    <row r="435" spans="1:13" x14ac:dyDescent="0.45">
      <c r="A435" s="15" t="str">
        <f>Master!C395</f>
        <v>C</v>
      </c>
      <c r="B435" s="15" t="str">
        <f>INDEX('Sales+FC'!$F:$F,MATCH(C435,'Sales+FC'!H:H,0))</f>
        <v>ABC-11</v>
      </c>
      <c r="C435" s="67" t="str">
        <f>Master!B395</f>
        <v>SKU-287</v>
      </c>
      <c r="D435" s="67" t="str">
        <f>IF(INDEX('Sales+FC'!I:I,MATCH(C435,'Sales+FC'!H:H,0))=0,"",INDEX('Sales+FC'!I:I,MATCH(C435,'Sales+FC'!H:H,0)))</f>
        <v>Description_287</v>
      </c>
      <c r="E435" s="29">
        <f>IFERROR(INDEX('SKU Level Accuracy - Last Month'!I:I,MATCH(C435,'SKU Level Accuracy - Last Month'!C:C,0)),0)</f>
        <v>0</v>
      </c>
      <c r="F435" s="29">
        <f>IFERROR(INDEX('SKU Level Accuracy - Last Month'!J:J,MATCH(C435,'SKU Level Accuracy - Last Month'!C:C,0)),0)</f>
        <v>0</v>
      </c>
      <c r="G435" s="68">
        <f>INDEX('Sales+FC'!A:A,MATCH($C435,'Sales+FC'!$H:$H,0))</f>
        <v>28</v>
      </c>
      <c r="H435" s="68">
        <f>INDEX('Sales+FC'!B:B,MATCH($C435,'Sales+FC'!$H:$H,0))</f>
        <v>5</v>
      </c>
      <c r="I435" s="68">
        <f>INDEX('Sales+FC'!C:C,MATCH($C435,'Sales+FC'!$H:$H,0))</f>
        <v>2</v>
      </c>
      <c r="J435" s="32">
        <f>SUMIFS('Sales+FC'!AV:AV,'Sales+FC'!$H:$H,$C435)</f>
        <v>5</v>
      </c>
      <c r="K435" s="32">
        <f>SUMIFS('Sales+FC'!AW:AW,'Sales+FC'!$H:$H,$C435)</f>
        <v>5</v>
      </c>
      <c r="L435" s="32">
        <f>SUMIFS('Sales+FC'!AX:AX,'Sales+FC'!$H:$H,$C435)</f>
        <v>1</v>
      </c>
      <c r="M435" s="34">
        <f>IFERROR(SUMIFS('Sales+FC'!$D:$D,'Sales+FC'!$H:$H,$C435)/AVERAGE(J435:L435),0)</f>
        <v>236.18181818181819</v>
      </c>
    </row>
    <row r="436" spans="1:13" x14ac:dyDescent="0.45">
      <c r="A436" s="15" t="str">
        <f>Master!C396</f>
        <v>C</v>
      </c>
      <c r="B436" s="15" t="str">
        <f>INDEX('Sales+FC'!$F:$F,MATCH(C436,'Sales+FC'!H:H,0))</f>
        <v>ABC-6</v>
      </c>
      <c r="C436" s="67" t="str">
        <f>Master!B396</f>
        <v>SKU-123</v>
      </c>
      <c r="D436" s="67" t="str">
        <f>IF(INDEX('Sales+FC'!I:I,MATCH(C436,'Sales+FC'!H:H,0))=0,"",INDEX('Sales+FC'!I:I,MATCH(C436,'Sales+FC'!H:H,0)))</f>
        <v>Description_123</v>
      </c>
      <c r="E436" s="29">
        <f>IFERROR(INDEX('SKU Level Accuracy - Last Month'!I:I,MATCH(C436,'SKU Level Accuracy - Last Month'!C:C,0)),0)</f>
        <v>0</v>
      </c>
      <c r="F436" s="29">
        <f>IFERROR(INDEX('SKU Level Accuracy - Last Month'!J:J,MATCH(C436,'SKU Level Accuracy - Last Month'!C:C,0)),0)</f>
        <v>0</v>
      </c>
      <c r="G436" s="68">
        <f>INDEX('Sales+FC'!A:A,MATCH($C436,'Sales+FC'!$H:$H,0))</f>
        <v>27</v>
      </c>
      <c r="H436" s="68">
        <f>INDEX('Sales+FC'!B:B,MATCH($C436,'Sales+FC'!$H:$H,0))</f>
        <v>90</v>
      </c>
      <c r="I436" s="68">
        <f>INDEX('Sales+FC'!C:C,MATCH($C436,'Sales+FC'!$H:$H,0))</f>
        <v>8.3333333333333339</v>
      </c>
      <c r="J436" s="32">
        <f>SUMIFS('Sales+FC'!AV:AV,'Sales+FC'!$H:$H,$C436)</f>
        <v>90</v>
      </c>
      <c r="K436" s="32">
        <f>SUMIFS('Sales+FC'!AW:AW,'Sales+FC'!$H:$H,$C436)</f>
        <v>30</v>
      </c>
      <c r="L436" s="32">
        <f>SUMIFS('Sales+FC'!AX:AX,'Sales+FC'!$H:$H,$C436)</f>
        <v>125</v>
      </c>
      <c r="M436" s="34">
        <f>IFERROR(SUMIFS('Sales+FC'!$D:$D,'Sales+FC'!$H:$H,$C436)/AVERAGE(J436:L436),0)</f>
        <v>2.4122448979591837</v>
      </c>
    </row>
    <row r="437" spans="1:13" x14ac:dyDescent="0.45">
      <c r="A437" s="15" t="str">
        <f>Master!C397</f>
        <v>C</v>
      </c>
      <c r="B437" s="15" t="str">
        <f>INDEX('Sales+FC'!$F:$F,MATCH(C437,'Sales+FC'!H:H,0))</f>
        <v>ABC-9</v>
      </c>
      <c r="C437" s="67" t="str">
        <f>Master!B397</f>
        <v>SKU-239</v>
      </c>
      <c r="D437" s="67" t="str">
        <f>IF(INDEX('Sales+FC'!I:I,MATCH(C437,'Sales+FC'!H:H,0))=0,"",INDEX('Sales+FC'!I:I,MATCH(C437,'Sales+FC'!H:H,0)))</f>
        <v>Description_239</v>
      </c>
      <c r="E437" s="29">
        <f>IFERROR(INDEX('SKU Level Accuracy - Last Month'!I:I,MATCH(C437,'SKU Level Accuracy - Last Month'!C:C,0)),0)</f>
        <v>0</v>
      </c>
      <c r="F437" s="29">
        <f>IFERROR(INDEX('SKU Level Accuracy - Last Month'!J:J,MATCH(C437,'SKU Level Accuracy - Last Month'!C:C,0)),0)</f>
        <v>0.88888888888888884</v>
      </c>
      <c r="G437" s="68">
        <f>INDEX('Sales+FC'!A:A,MATCH($C437,'Sales+FC'!$H:$H,0))</f>
        <v>27</v>
      </c>
      <c r="H437" s="68">
        <f>INDEX('Sales+FC'!B:B,MATCH($C437,'Sales+FC'!$H:$H,0))</f>
        <v>20</v>
      </c>
      <c r="I437" s="68">
        <f>INDEX('Sales+FC'!C:C,MATCH($C437,'Sales+FC'!$H:$H,0))</f>
        <v>9</v>
      </c>
      <c r="J437" s="32">
        <f>SUMIFS('Sales+FC'!AV:AV,'Sales+FC'!$H:$H,$C437)</f>
        <v>20</v>
      </c>
      <c r="K437" s="32">
        <f>SUMIFS('Sales+FC'!AW:AW,'Sales+FC'!$H:$H,$C437)</f>
        <v>20</v>
      </c>
      <c r="L437" s="32">
        <f>SUMIFS('Sales+FC'!AX:AX,'Sales+FC'!$H:$H,$C437)</f>
        <v>20</v>
      </c>
      <c r="M437" s="34">
        <f>IFERROR(SUMIFS('Sales+FC'!$D:$D,'Sales+FC'!$H:$H,$C437)/AVERAGE(J437:L437),0)</f>
        <v>74.25</v>
      </c>
    </row>
    <row r="438" spans="1:13" x14ac:dyDescent="0.45">
      <c r="A438" s="15" t="str">
        <f>Master!C398</f>
        <v>C</v>
      </c>
      <c r="B438" s="15" t="str">
        <f>INDEX('Sales+FC'!$F:$F,MATCH(C438,'Sales+FC'!H:H,0))</f>
        <v>ABC-9</v>
      </c>
      <c r="C438" s="67" t="str">
        <f>Master!B398</f>
        <v>SKU-246</v>
      </c>
      <c r="D438" s="67" t="str">
        <f>IF(INDEX('Sales+FC'!I:I,MATCH(C438,'Sales+FC'!H:H,0))=0,"",INDEX('Sales+FC'!I:I,MATCH(C438,'Sales+FC'!H:H,0)))</f>
        <v>Description_246</v>
      </c>
      <c r="E438" s="29">
        <f>IFERROR(INDEX('SKU Level Accuracy - Last Month'!I:I,MATCH(C438,'SKU Level Accuracy - Last Month'!C:C,0)),0)</f>
        <v>0.49999999999999989</v>
      </c>
      <c r="F438" s="29">
        <f>IFERROR(INDEX('SKU Level Accuracy - Last Month'!J:J,MATCH(C438,'SKU Level Accuracy - Last Month'!C:C,0)),0)</f>
        <v>0</v>
      </c>
      <c r="G438" s="68">
        <f>INDEX('Sales+FC'!A:A,MATCH($C438,'Sales+FC'!$H:$H,0))</f>
        <v>25</v>
      </c>
      <c r="H438" s="68">
        <f>INDEX('Sales+FC'!B:B,MATCH($C438,'Sales+FC'!$H:$H,0))</f>
        <v>10</v>
      </c>
      <c r="I438" s="68">
        <f>INDEX('Sales+FC'!C:C,MATCH($C438,'Sales+FC'!$H:$H,0))</f>
        <v>1</v>
      </c>
      <c r="J438" s="32">
        <f>SUMIFS('Sales+FC'!AV:AV,'Sales+FC'!$H:$H,$C438)</f>
        <v>10</v>
      </c>
      <c r="K438" s="32">
        <f>SUMIFS('Sales+FC'!AW:AW,'Sales+FC'!$H:$H,$C438)</f>
        <v>10</v>
      </c>
      <c r="L438" s="32">
        <f>SUMIFS('Sales+FC'!AX:AX,'Sales+FC'!$H:$H,$C438)</f>
        <v>2</v>
      </c>
      <c r="M438" s="34">
        <f>IFERROR(SUMIFS('Sales+FC'!$D:$D,'Sales+FC'!$H:$H,$C438)/AVERAGE(J438:L438),0)</f>
        <v>150.68181818181819</v>
      </c>
    </row>
    <row r="439" spans="1:13" x14ac:dyDescent="0.45">
      <c r="A439" s="15" t="str">
        <f>Master!C399</f>
        <v>C</v>
      </c>
      <c r="B439" s="15" t="str">
        <f>INDEX('Sales+FC'!$F:$F,MATCH(C439,'Sales+FC'!H:H,0))</f>
        <v>ABC-11</v>
      </c>
      <c r="C439" s="67" t="str">
        <f>Master!B399</f>
        <v>SKU-343</v>
      </c>
      <c r="D439" s="67" t="str">
        <f>IF(INDEX('Sales+FC'!I:I,MATCH(C439,'Sales+FC'!H:H,0))=0,"",INDEX('Sales+FC'!I:I,MATCH(C439,'Sales+FC'!H:H,0)))</f>
        <v>Description_343</v>
      </c>
      <c r="E439" s="29">
        <f>IFERROR(INDEX('SKU Level Accuracy - Last Month'!I:I,MATCH(C439,'SKU Level Accuracy - Last Month'!C:C,0)),0)</f>
        <v>1</v>
      </c>
      <c r="F439" s="29">
        <f>IFERROR(INDEX('SKU Level Accuracy - Last Month'!J:J,MATCH(C439,'SKU Level Accuracy - Last Month'!C:C,0)),0)</f>
        <v>1</v>
      </c>
      <c r="G439" s="68">
        <f>INDEX('Sales+FC'!A:A,MATCH($C439,'Sales+FC'!$H:$H,0))</f>
        <v>25</v>
      </c>
      <c r="H439" s="68">
        <f>INDEX('Sales+FC'!B:B,MATCH($C439,'Sales+FC'!$H:$H,0))</f>
        <v>5</v>
      </c>
      <c r="I439" s="68">
        <f>INDEX('Sales+FC'!C:C,MATCH($C439,'Sales+FC'!$H:$H,0))</f>
        <v>0</v>
      </c>
      <c r="J439" s="32">
        <f>SUMIFS('Sales+FC'!AV:AV,'Sales+FC'!$H:$H,$C439)</f>
        <v>5</v>
      </c>
      <c r="K439" s="32">
        <f>SUMIFS('Sales+FC'!AW:AW,'Sales+FC'!$H:$H,$C439)</f>
        <v>5</v>
      </c>
      <c r="L439" s="32">
        <f>SUMIFS('Sales+FC'!AX:AX,'Sales+FC'!$H:$H,$C439)</f>
        <v>2</v>
      </c>
      <c r="M439" s="34">
        <f>IFERROR(SUMIFS('Sales+FC'!$D:$D,'Sales+FC'!$H:$H,$C439)/AVERAGE(J439:L439),0)</f>
        <v>1304.75</v>
      </c>
    </row>
    <row r="440" spans="1:13" x14ac:dyDescent="0.45">
      <c r="A440" s="15" t="str">
        <f>Master!C400</f>
        <v>C</v>
      </c>
      <c r="B440" s="15" t="str">
        <f>INDEX('Sales+FC'!$F:$F,MATCH(C440,'Sales+FC'!H:H,0))</f>
        <v>ABC-12</v>
      </c>
      <c r="C440" s="67" t="str">
        <f>Master!B400</f>
        <v>SKU-455</v>
      </c>
      <c r="D440" s="67" t="str">
        <f>IF(INDEX('Sales+FC'!I:I,MATCH(C440,'Sales+FC'!H:H,0))=0,"",INDEX('Sales+FC'!I:I,MATCH(C440,'Sales+FC'!H:H,0)))</f>
        <v>Description_455</v>
      </c>
      <c r="E440" s="29">
        <f>IFERROR(INDEX('SKU Level Accuracy - Last Month'!I:I,MATCH(C440,'SKU Level Accuracy - Last Month'!C:C,0)),0)</f>
        <v>0</v>
      </c>
      <c r="F440" s="29">
        <f>IFERROR(INDEX('SKU Level Accuracy - Last Month'!J:J,MATCH(C440,'SKU Level Accuracy - Last Month'!C:C,0)),0)</f>
        <v>0</v>
      </c>
      <c r="G440" s="68">
        <f>INDEX('Sales+FC'!A:A,MATCH($C440,'Sales+FC'!$H:$H,0))</f>
        <v>25</v>
      </c>
      <c r="H440" s="68">
        <f>INDEX('Sales+FC'!B:B,MATCH($C440,'Sales+FC'!$H:$H,0))</f>
        <v>40</v>
      </c>
      <c r="I440" s="68">
        <f>INDEX('Sales+FC'!C:C,MATCH($C440,'Sales+FC'!$H:$H,0))</f>
        <v>6.666666666666667</v>
      </c>
      <c r="J440" s="32">
        <f>SUMIFS('Sales+FC'!AV:AV,'Sales+FC'!$H:$H,$C440)</f>
        <v>40</v>
      </c>
      <c r="K440" s="32">
        <f>SUMIFS('Sales+FC'!AW:AW,'Sales+FC'!$H:$H,$C440)</f>
        <v>40</v>
      </c>
      <c r="L440" s="32">
        <f>SUMIFS('Sales+FC'!AX:AX,'Sales+FC'!$H:$H,$C440)</f>
        <v>40</v>
      </c>
      <c r="M440" s="34">
        <f>IFERROR(SUMIFS('Sales+FC'!$D:$D,'Sales+FC'!$H:$H,$C440)/AVERAGE(J440:L440),0)</f>
        <v>30.125</v>
      </c>
    </row>
    <row r="441" spans="1:13" x14ac:dyDescent="0.45">
      <c r="A441" s="15" t="str">
        <f>Master!C401</f>
        <v>C</v>
      </c>
      <c r="B441" s="15" t="str">
        <f>INDEX('Sales+FC'!$F:$F,MATCH(C441,'Sales+FC'!H:H,0))</f>
        <v>ABC-12</v>
      </c>
      <c r="C441" s="67" t="str">
        <f>Master!B401</f>
        <v>SKU-454</v>
      </c>
      <c r="D441" s="67" t="str">
        <f>IF(INDEX('Sales+FC'!I:I,MATCH(C441,'Sales+FC'!H:H,0))=0,"",INDEX('Sales+FC'!I:I,MATCH(C441,'Sales+FC'!H:H,0)))</f>
        <v>Description_454</v>
      </c>
      <c r="E441" s="29">
        <f>IFERROR(INDEX('SKU Level Accuracy - Last Month'!I:I,MATCH(C441,'SKU Level Accuracy - Last Month'!C:C,0)),0)</f>
        <v>0</v>
      </c>
      <c r="F441" s="29">
        <f>IFERROR(INDEX('SKU Level Accuracy - Last Month'!J:J,MATCH(C441,'SKU Level Accuracy - Last Month'!C:C,0)),0)</f>
        <v>0</v>
      </c>
      <c r="G441" s="68">
        <f>INDEX('Sales+FC'!A:A,MATCH($C441,'Sales+FC'!$H:$H,0))</f>
        <v>24</v>
      </c>
      <c r="H441" s="68">
        <f>INDEX('Sales+FC'!B:B,MATCH($C441,'Sales+FC'!$H:$H,0))</f>
        <v>65</v>
      </c>
      <c r="I441" s="68">
        <f>INDEX('Sales+FC'!C:C,MATCH($C441,'Sales+FC'!$H:$H,0))</f>
        <v>7.666666666666667</v>
      </c>
      <c r="J441" s="32">
        <f>SUMIFS('Sales+FC'!AV:AV,'Sales+FC'!$H:$H,$C441)</f>
        <v>65</v>
      </c>
      <c r="K441" s="32">
        <f>SUMIFS('Sales+FC'!AW:AW,'Sales+FC'!$H:$H,$C441)</f>
        <v>60</v>
      </c>
      <c r="L441" s="32">
        <f>SUMIFS('Sales+FC'!AX:AX,'Sales+FC'!$H:$H,$C441)</f>
        <v>70</v>
      </c>
      <c r="M441" s="34">
        <f>IFERROR(SUMIFS('Sales+FC'!$D:$D,'Sales+FC'!$H:$H,$C441)/AVERAGE(J441:L441),0)</f>
        <v>15.015384615384615</v>
      </c>
    </row>
    <row r="442" spans="1:13" x14ac:dyDescent="0.45">
      <c r="A442" s="15" t="str">
        <f>Master!C402</f>
        <v>C</v>
      </c>
      <c r="B442" s="15" t="str">
        <f>INDEX('Sales+FC'!$F:$F,MATCH(C442,'Sales+FC'!H:H,0))</f>
        <v>ABC-14</v>
      </c>
      <c r="C442" s="67" t="str">
        <f>Master!B402</f>
        <v>SKU-460</v>
      </c>
      <c r="D442" s="67" t="str">
        <f>IF(INDEX('Sales+FC'!I:I,MATCH(C442,'Sales+FC'!H:H,0))=0,"",INDEX('Sales+FC'!I:I,MATCH(C442,'Sales+FC'!H:H,0)))</f>
        <v>Description_460</v>
      </c>
      <c r="E442" s="29">
        <f>IFERROR(INDEX('SKU Level Accuracy - Last Month'!I:I,MATCH(C442,'SKU Level Accuracy - Last Month'!C:C,0)),0)</f>
        <v>0.25</v>
      </c>
      <c r="F442" s="29">
        <f>IFERROR(INDEX('SKU Level Accuracy - Last Month'!J:J,MATCH(C442,'SKU Level Accuracy - Last Month'!C:C,0)),0)</f>
        <v>0.75</v>
      </c>
      <c r="G442" s="68">
        <f>INDEX('Sales+FC'!A:A,MATCH($C442,'Sales+FC'!$H:$H,0))</f>
        <v>17</v>
      </c>
      <c r="H442" s="68">
        <f>INDEX('Sales+FC'!B:B,MATCH($C442,'Sales+FC'!$H:$H,0))</f>
        <v>3</v>
      </c>
      <c r="I442" s="68">
        <f>INDEX('Sales+FC'!C:C,MATCH($C442,'Sales+FC'!$H:$H,0))</f>
        <v>2.6666666666666665</v>
      </c>
      <c r="J442" s="32">
        <f>SUMIFS('Sales+FC'!AV:AV,'Sales+FC'!$H:$H,$C442)</f>
        <v>3</v>
      </c>
      <c r="K442" s="32">
        <f>SUMIFS('Sales+FC'!AW:AW,'Sales+FC'!$H:$H,$C442)</f>
        <v>3</v>
      </c>
      <c r="L442" s="32">
        <f>SUMIFS('Sales+FC'!AX:AX,'Sales+FC'!$H:$H,$C442)</f>
        <v>2</v>
      </c>
      <c r="M442" s="34">
        <f>IFERROR(SUMIFS('Sales+FC'!$D:$D,'Sales+FC'!$H:$H,$C442)/AVERAGE(J442:L442),0)</f>
        <v>24.75</v>
      </c>
    </row>
    <row r="443" spans="1:13" x14ac:dyDescent="0.45">
      <c r="A443" s="15" t="str">
        <f>Master!C403</f>
        <v>C</v>
      </c>
      <c r="B443" s="15" t="str">
        <f>INDEX('Sales+FC'!$F:$F,MATCH(C443,'Sales+FC'!H:H,0))</f>
        <v>ABC-7</v>
      </c>
      <c r="C443" s="67" t="str">
        <f>Master!B403</f>
        <v>SKU-163</v>
      </c>
      <c r="D443" s="67" t="str">
        <f>IF(INDEX('Sales+FC'!I:I,MATCH(C443,'Sales+FC'!H:H,0))=0,"",INDEX('Sales+FC'!I:I,MATCH(C443,'Sales+FC'!H:H,0)))</f>
        <v>Description_163</v>
      </c>
      <c r="E443" s="29">
        <f>IFERROR(INDEX('SKU Level Accuracy - Last Month'!I:I,MATCH(C443,'SKU Level Accuracy - Last Month'!C:C,0)),0)</f>
        <v>1</v>
      </c>
      <c r="F443" s="29">
        <f>IFERROR(INDEX('SKU Level Accuracy - Last Month'!J:J,MATCH(C443,'SKU Level Accuracy - Last Month'!C:C,0)),0)</f>
        <v>1</v>
      </c>
      <c r="G443" s="68">
        <f>INDEX('Sales+FC'!A:A,MATCH($C443,'Sales+FC'!$H:$H,0))</f>
        <v>16</v>
      </c>
      <c r="H443" s="68">
        <f>INDEX('Sales+FC'!B:B,MATCH($C443,'Sales+FC'!$H:$H,0))</f>
        <v>6</v>
      </c>
      <c r="I443" s="68">
        <f>INDEX('Sales+FC'!C:C,MATCH($C443,'Sales+FC'!$H:$H,0))</f>
        <v>1.6666666666666667</v>
      </c>
      <c r="J443" s="32">
        <f>SUMIFS('Sales+FC'!AV:AV,'Sales+FC'!$H:$H,$C443)</f>
        <v>6</v>
      </c>
      <c r="K443" s="32">
        <f>SUMIFS('Sales+FC'!AW:AW,'Sales+FC'!$H:$H,$C443)</f>
        <v>6</v>
      </c>
      <c r="L443" s="32">
        <f>SUMIFS('Sales+FC'!AX:AX,'Sales+FC'!$H:$H,$C443)</f>
        <v>6</v>
      </c>
      <c r="M443" s="34">
        <f>IFERROR(SUMIFS('Sales+FC'!$D:$D,'Sales+FC'!$H:$H,$C443)/AVERAGE(J443:L443),0)</f>
        <v>81.333333333333329</v>
      </c>
    </row>
    <row r="444" spans="1:13" x14ac:dyDescent="0.45">
      <c r="A444" s="15" t="str">
        <f>Master!C404</f>
        <v>C</v>
      </c>
      <c r="B444" s="15" t="str">
        <f>INDEX('Sales+FC'!$F:$F,MATCH(C444,'Sales+FC'!H:H,0))</f>
        <v>ABC-12</v>
      </c>
      <c r="C444" s="67" t="str">
        <f>Master!B404</f>
        <v>SKU-367</v>
      </c>
      <c r="D444" s="67" t="str">
        <f>IF(INDEX('Sales+FC'!I:I,MATCH(C444,'Sales+FC'!H:H,0))=0,"",INDEX('Sales+FC'!I:I,MATCH(C444,'Sales+FC'!H:H,0)))</f>
        <v>Description_367</v>
      </c>
      <c r="E444" s="29">
        <f>IFERROR(INDEX('SKU Level Accuracy - Last Month'!I:I,MATCH(C444,'SKU Level Accuracy - Last Month'!C:C,0)),0)</f>
        <v>0.125</v>
      </c>
      <c r="F444" s="29">
        <f>IFERROR(INDEX('SKU Level Accuracy - Last Month'!J:J,MATCH(C444,'SKU Level Accuracy - Last Month'!C:C,0)),0)</f>
        <v>0</v>
      </c>
      <c r="G444" s="68">
        <f>INDEX('Sales+FC'!A:A,MATCH($C444,'Sales+FC'!$H:$H,0))</f>
        <v>16</v>
      </c>
      <c r="H444" s="68">
        <f>INDEX('Sales+FC'!B:B,MATCH($C444,'Sales+FC'!$H:$H,0))</f>
        <v>42</v>
      </c>
      <c r="I444" s="68">
        <f>INDEX('Sales+FC'!C:C,MATCH($C444,'Sales+FC'!$H:$H,0))</f>
        <v>5.333333333333333</v>
      </c>
      <c r="J444" s="32">
        <f>SUMIFS('Sales+FC'!AV:AV,'Sales+FC'!$H:$H,$C444)</f>
        <v>42</v>
      </c>
      <c r="K444" s="32">
        <f>SUMIFS('Sales+FC'!AW:AW,'Sales+FC'!$H:$H,$C444)</f>
        <v>42</v>
      </c>
      <c r="L444" s="32">
        <f>SUMIFS('Sales+FC'!AX:AX,'Sales+FC'!$H:$H,$C444)</f>
        <v>30</v>
      </c>
      <c r="M444" s="34">
        <f>IFERROR(SUMIFS('Sales+FC'!$D:$D,'Sales+FC'!$H:$H,$C444)/AVERAGE(J444:L444),0)</f>
        <v>16.815789473684209</v>
      </c>
    </row>
    <row r="445" spans="1:13" x14ac:dyDescent="0.45">
      <c r="A445" s="15" t="str">
        <f>Master!C405</f>
        <v>C</v>
      </c>
      <c r="B445" s="15" t="str">
        <f>INDEX('Sales+FC'!$F:$F,MATCH(C445,'Sales+FC'!H:H,0))</f>
        <v>ABC-12</v>
      </c>
      <c r="C445" s="67" t="str">
        <f>Master!B405</f>
        <v>SKU-386</v>
      </c>
      <c r="D445" s="67" t="str">
        <f>IF(INDEX('Sales+FC'!I:I,MATCH(C445,'Sales+FC'!H:H,0))=0,"",INDEX('Sales+FC'!I:I,MATCH(C445,'Sales+FC'!H:H,0)))</f>
        <v>Description_386</v>
      </c>
      <c r="E445" s="29">
        <f>IFERROR(INDEX('SKU Level Accuracy - Last Month'!I:I,MATCH(C445,'SKU Level Accuracy - Last Month'!C:C,0)),0)</f>
        <v>1</v>
      </c>
      <c r="F445" s="29">
        <f>IFERROR(INDEX('SKU Level Accuracy - Last Month'!J:J,MATCH(C445,'SKU Level Accuracy - Last Month'!C:C,0)),0)</f>
        <v>1</v>
      </c>
      <c r="G445" s="68">
        <f>INDEX('Sales+FC'!A:A,MATCH($C445,'Sales+FC'!$H:$H,0))</f>
        <v>12</v>
      </c>
      <c r="H445" s="68">
        <f>INDEX('Sales+FC'!B:B,MATCH($C445,'Sales+FC'!$H:$H,0))</f>
        <v>2</v>
      </c>
      <c r="I445" s="68">
        <f>INDEX('Sales+FC'!C:C,MATCH($C445,'Sales+FC'!$H:$H,0))</f>
        <v>1</v>
      </c>
      <c r="J445" s="32">
        <f>SUMIFS('Sales+FC'!AV:AV,'Sales+FC'!$H:$H,$C445)</f>
        <v>2</v>
      </c>
      <c r="K445" s="32">
        <f>SUMIFS('Sales+FC'!AW:AW,'Sales+FC'!$H:$H,$C445)</f>
        <v>2</v>
      </c>
      <c r="L445" s="32">
        <f>SUMIFS('Sales+FC'!AX:AX,'Sales+FC'!$H:$H,$C445)</f>
        <v>1</v>
      </c>
      <c r="M445" s="34">
        <f>IFERROR(SUMIFS('Sales+FC'!$D:$D,'Sales+FC'!$H:$H,$C445)/AVERAGE(J445:L445),0)</f>
        <v>169.2</v>
      </c>
    </row>
    <row r="446" spans="1:13" x14ac:dyDescent="0.45">
      <c r="A446" s="15" t="str">
        <f>Master!C406</f>
        <v>C</v>
      </c>
      <c r="B446" s="15" t="str">
        <f>INDEX('Sales+FC'!$F:$F,MATCH(C446,'Sales+FC'!H:H,0))</f>
        <v>ABC-6</v>
      </c>
      <c r="C446" s="67" t="str">
        <f>Master!B406</f>
        <v>SKU-122</v>
      </c>
      <c r="D446" s="67" t="str">
        <f>IF(INDEX('Sales+FC'!I:I,MATCH(C446,'Sales+FC'!H:H,0))=0,"",INDEX('Sales+FC'!I:I,MATCH(C446,'Sales+FC'!H:H,0)))</f>
        <v>Description_122</v>
      </c>
      <c r="E446" s="29">
        <f>IFERROR(INDEX('SKU Level Accuracy - Last Month'!I:I,MATCH(C446,'SKU Level Accuracy - Last Month'!C:C,0)),0)</f>
        <v>0</v>
      </c>
      <c r="F446" s="29">
        <f>IFERROR(INDEX('SKU Level Accuracy - Last Month'!J:J,MATCH(C446,'SKU Level Accuracy - Last Month'!C:C,0)),0)</f>
        <v>0</v>
      </c>
      <c r="G446" s="68">
        <f>INDEX('Sales+FC'!A:A,MATCH($C446,'Sales+FC'!$H:$H,0))</f>
        <v>11</v>
      </c>
      <c r="H446" s="68">
        <f>INDEX('Sales+FC'!B:B,MATCH($C446,'Sales+FC'!$H:$H,0))</f>
        <v>17</v>
      </c>
      <c r="I446" s="68">
        <f>INDEX('Sales+FC'!C:C,MATCH($C446,'Sales+FC'!$H:$H,0))</f>
        <v>2.6666666666666665</v>
      </c>
      <c r="J446" s="32">
        <f>SUMIFS('Sales+FC'!AV:AV,'Sales+FC'!$H:$H,$C446)</f>
        <v>17</v>
      </c>
      <c r="K446" s="32">
        <f>SUMIFS('Sales+FC'!AW:AW,'Sales+FC'!$H:$H,$C446)</f>
        <v>6</v>
      </c>
      <c r="L446" s="32">
        <f>SUMIFS('Sales+FC'!AX:AX,'Sales+FC'!$H:$H,$C446)</f>
        <v>36</v>
      </c>
      <c r="M446" s="34">
        <f>IFERROR(SUMIFS('Sales+FC'!$D:$D,'Sales+FC'!$H:$H,$C446)/AVERAGE(J446:L446),0)</f>
        <v>7.6271186440677958</v>
      </c>
    </row>
    <row r="447" spans="1:13" x14ac:dyDescent="0.45">
      <c r="A447" s="15" t="str">
        <f>Master!C407</f>
        <v>C</v>
      </c>
      <c r="B447" s="15" t="str">
        <f>INDEX('Sales+FC'!$F:$F,MATCH(C447,'Sales+FC'!H:H,0))</f>
        <v>ABC-10</v>
      </c>
      <c r="C447" s="67" t="str">
        <f>Master!B407</f>
        <v>SKU-269</v>
      </c>
      <c r="D447" s="67" t="str">
        <f>IF(INDEX('Sales+FC'!I:I,MATCH(C447,'Sales+FC'!H:H,0))=0,"",INDEX('Sales+FC'!I:I,MATCH(C447,'Sales+FC'!H:H,0)))</f>
        <v>Description_269</v>
      </c>
      <c r="E447" s="29">
        <f>IFERROR(INDEX('SKU Level Accuracy - Last Month'!I:I,MATCH(C447,'SKU Level Accuracy - Last Month'!C:C,0)),0)</f>
        <v>1</v>
      </c>
      <c r="F447" s="29">
        <f>IFERROR(INDEX('SKU Level Accuracy - Last Month'!J:J,MATCH(C447,'SKU Level Accuracy - Last Month'!C:C,0)),0)</f>
        <v>1</v>
      </c>
      <c r="G447" s="68">
        <f>INDEX('Sales+FC'!A:A,MATCH($C447,'Sales+FC'!$H:$H,0))</f>
        <v>11</v>
      </c>
      <c r="H447" s="68">
        <f>INDEX('Sales+FC'!B:B,MATCH($C447,'Sales+FC'!$H:$H,0))</f>
        <v>0</v>
      </c>
      <c r="I447" s="68">
        <f>INDEX('Sales+FC'!C:C,MATCH($C447,'Sales+FC'!$H:$H,0))</f>
        <v>0</v>
      </c>
      <c r="J447" s="32">
        <f>SUMIFS('Sales+FC'!AV:AV,'Sales+FC'!$H:$H,$C447)</f>
        <v>0</v>
      </c>
      <c r="K447" s="32">
        <f>SUMIFS('Sales+FC'!AW:AW,'Sales+FC'!$H:$H,$C447)</f>
        <v>0</v>
      </c>
      <c r="L447" s="32">
        <f>SUMIFS('Sales+FC'!AX:AX,'Sales+FC'!$H:$H,$C447)</f>
        <v>0</v>
      </c>
      <c r="M447" s="34">
        <f>IFERROR(SUMIFS('Sales+FC'!$D:$D,'Sales+FC'!$H:$H,$C447)/AVERAGE(J447:L447),0)</f>
        <v>0</v>
      </c>
    </row>
    <row r="448" spans="1:13" x14ac:dyDescent="0.45">
      <c r="A448" s="15" t="str">
        <f>Master!C408</f>
        <v>C</v>
      </c>
      <c r="B448" s="15" t="str">
        <f>INDEX('Sales+FC'!$F:$F,MATCH(C448,'Sales+FC'!H:H,0))</f>
        <v>ABC-11</v>
      </c>
      <c r="C448" s="67" t="str">
        <f>Master!B408</f>
        <v>SKU-311</v>
      </c>
      <c r="D448" s="67" t="str">
        <f>IF(INDEX('Sales+FC'!I:I,MATCH(C448,'Sales+FC'!H:H,0))=0,"",INDEX('Sales+FC'!I:I,MATCH(C448,'Sales+FC'!H:H,0)))</f>
        <v>Description_311</v>
      </c>
      <c r="E448" s="29">
        <f>IFERROR(INDEX('SKU Level Accuracy - Last Month'!I:I,MATCH(C448,'SKU Level Accuracy - Last Month'!C:C,0)),0)</f>
        <v>0</v>
      </c>
      <c r="F448" s="29">
        <f>IFERROR(INDEX('SKU Level Accuracy - Last Month'!J:J,MATCH(C448,'SKU Level Accuracy - Last Month'!C:C,0)),0)</f>
        <v>0</v>
      </c>
      <c r="G448" s="68">
        <f>INDEX('Sales+FC'!A:A,MATCH($C448,'Sales+FC'!$H:$H,0))</f>
        <v>10</v>
      </c>
      <c r="H448" s="68">
        <f>INDEX('Sales+FC'!B:B,MATCH($C448,'Sales+FC'!$H:$H,0))</f>
        <v>48</v>
      </c>
      <c r="I448" s="68">
        <f>INDEX('Sales+FC'!C:C,MATCH($C448,'Sales+FC'!$H:$H,0))</f>
        <v>2.6666666666666665</v>
      </c>
      <c r="J448" s="32">
        <f>SUMIFS('Sales+FC'!AV:AV,'Sales+FC'!$H:$H,$C448)</f>
        <v>48</v>
      </c>
      <c r="K448" s="32">
        <f>SUMIFS('Sales+FC'!AW:AW,'Sales+FC'!$H:$H,$C448)</f>
        <v>48</v>
      </c>
      <c r="L448" s="32">
        <f>SUMIFS('Sales+FC'!AX:AX,'Sales+FC'!$H:$H,$C448)</f>
        <v>26</v>
      </c>
      <c r="M448" s="34">
        <f>IFERROR(SUMIFS('Sales+FC'!$D:$D,'Sales+FC'!$H:$H,$C448)/AVERAGE(J448:L448),0)</f>
        <v>31.672131147540984</v>
      </c>
    </row>
    <row r="449" spans="1:13" x14ac:dyDescent="0.45">
      <c r="A449" s="15" t="str">
        <f>Master!C409</f>
        <v>C</v>
      </c>
      <c r="B449" s="15" t="str">
        <f>INDEX('Sales+FC'!$F:$F,MATCH(C449,'Sales+FC'!H:H,0))</f>
        <v>ABC-12</v>
      </c>
      <c r="C449" s="67" t="str">
        <f>Master!B409</f>
        <v>SKU-368</v>
      </c>
      <c r="D449" s="67" t="str">
        <f>IF(INDEX('Sales+FC'!I:I,MATCH(C449,'Sales+FC'!H:H,0))=0,"",INDEX('Sales+FC'!I:I,MATCH(C449,'Sales+FC'!H:H,0)))</f>
        <v>Description_368</v>
      </c>
      <c r="E449" s="29">
        <f>IFERROR(INDEX('SKU Level Accuracy - Last Month'!I:I,MATCH(C449,'SKU Level Accuracy - Last Month'!C:C,0)),0)</f>
        <v>1</v>
      </c>
      <c r="F449" s="29">
        <f>IFERROR(INDEX('SKU Level Accuracy - Last Month'!J:J,MATCH(C449,'SKU Level Accuracy - Last Month'!C:C,0)),0)</f>
        <v>1</v>
      </c>
      <c r="G449" s="68">
        <f>INDEX('Sales+FC'!A:A,MATCH($C449,'Sales+FC'!$H:$H,0))</f>
        <v>9</v>
      </c>
      <c r="H449" s="68">
        <f>INDEX('Sales+FC'!B:B,MATCH($C449,'Sales+FC'!$H:$H,0))</f>
        <v>1</v>
      </c>
      <c r="I449" s="68">
        <f>INDEX('Sales+FC'!C:C,MATCH($C449,'Sales+FC'!$H:$H,0))</f>
        <v>1</v>
      </c>
      <c r="J449" s="32">
        <f>SUMIFS('Sales+FC'!AV:AV,'Sales+FC'!$H:$H,$C449)</f>
        <v>1</v>
      </c>
      <c r="K449" s="32">
        <f>SUMIFS('Sales+FC'!AW:AW,'Sales+FC'!$H:$H,$C449)</f>
        <v>1</v>
      </c>
      <c r="L449" s="32">
        <f>SUMIFS('Sales+FC'!AX:AX,'Sales+FC'!$H:$H,$C449)</f>
        <v>2</v>
      </c>
      <c r="M449" s="34">
        <f>IFERROR(SUMIFS('Sales+FC'!$D:$D,'Sales+FC'!$H:$H,$C449)/AVERAGE(J449:L449),0)</f>
        <v>75.75</v>
      </c>
    </row>
    <row r="450" spans="1:13" x14ac:dyDescent="0.45">
      <c r="A450" s="15" t="str">
        <f>Master!C410</f>
        <v>C</v>
      </c>
      <c r="B450" s="15" t="str">
        <f>INDEX('Sales+FC'!$F:$F,MATCH(C450,'Sales+FC'!H:H,0))</f>
        <v>ABC-9</v>
      </c>
      <c r="C450" s="67" t="str">
        <f>Master!B410</f>
        <v>SKU-249</v>
      </c>
      <c r="D450" s="67" t="str">
        <f>IF(INDEX('Sales+FC'!I:I,MATCH(C450,'Sales+FC'!H:H,0))=0,"",INDEX('Sales+FC'!I:I,MATCH(C450,'Sales+FC'!H:H,0)))</f>
        <v>Description_249</v>
      </c>
      <c r="E450" s="29">
        <f>IFERROR(INDEX('SKU Level Accuracy - Last Month'!I:I,MATCH(C450,'SKU Level Accuracy - Last Month'!C:C,0)),0)</f>
        <v>0</v>
      </c>
      <c r="F450" s="29">
        <f>IFERROR(INDEX('SKU Level Accuracy - Last Month'!J:J,MATCH(C450,'SKU Level Accuracy - Last Month'!C:C,0)),0)</f>
        <v>0</v>
      </c>
      <c r="G450" s="68">
        <f>INDEX('Sales+FC'!A:A,MATCH($C450,'Sales+FC'!$H:$H,0))</f>
        <v>7</v>
      </c>
      <c r="H450" s="68">
        <f>INDEX('Sales+FC'!B:B,MATCH($C450,'Sales+FC'!$H:$H,0))</f>
        <v>10</v>
      </c>
      <c r="I450" s="68">
        <f>INDEX('Sales+FC'!C:C,MATCH($C450,'Sales+FC'!$H:$H,0))</f>
        <v>2.3333333333333335</v>
      </c>
      <c r="J450" s="32">
        <f>SUMIFS('Sales+FC'!AV:AV,'Sales+FC'!$H:$H,$C450)</f>
        <v>10</v>
      </c>
      <c r="K450" s="32">
        <f>SUMIFS('Sales+FC'!AW:AW,'Sales+FC'!$H:$H,$C450)</f>
        <v>10</v>
      </c>
      <c r="L450" s="32">
        <f>SUMIFS('Sales+FC'!AX:AX,'Sales+FC'!$H:$H,$C450)</f>
        <v>5</v>
      </c>
      <c r="M450" s="34">
        <f>IFERROR(SUMIFS('Sales+FC'!$D:$D,'Sales+FC'!$H:$H,$C450)/AVERAGE(J450:L450),0)</f>
        <v>35.879999999999995</v>
      </c>
    </row>
    <row r="451" spans="1:13" x14ac:dyDescent="0.45">
      <c r="A451" s="15" t="str">
        <f>Master!C411</f>
        <v>C</v>
      </c>
      <c r="B451" s="15" t="str">
        <f>INDEX('Sales+FC'!$F:$F,MATCH(C451,'Sales+FC'!H:H,0))</f>
        <v>ABC-10</v>
      </c>
      <c r="C451" s="67" t="str">
        <f>Master!B411</f>
        <v>SKU-271</v>
      </c>
      <c r="D451" s="67" t="str">
        <f>IF(INDEX('Sales+FC'!I:I,MATCH(C451,'Sales+FC'!H:H,0))=0,"",INDEX('Sales+FC'!I:I,MATCH(C451,'Sales+FC'!H:H,0)))</f>
        <v>Description_271</v>
      </c>
      <c r="E451" s="29">
        <f>IFERROR(INDEX('SKU Level Accuracy - Last Month'!I:I,MATCH(C451,'SKU Level Accuracy - Last Month'!C:C,0)),0)</f>
        <v>1</v>
      </c>
      <c r="F451" s="29">
        <f>IFERROR(INDEX('SKU Level Accuracy - Last Month'!J:J,MATCH(C451,'SKU Level Accuracy - Last Month'!C:C,0)),0)</f>
        <v>1</v>
      </c>
      <c r="G451" s="68">
        <f>INDEX('Sales+FC'!A:A,MATCH($C451,'Sales+FC'!$H:$H,0))</f>
        <v>6</v>
      </c>
      <c r="H451" s="68">
        <f>INDEX('Sales+FC'!B:B,MATCH($C451,'Sales+FC'!$H:$H,0))</f>
        <v>0</v>
      </c>
      <c r="I451" s="68">
        <f>INDEX('Sales+FC'!C:C,MATCH($C451,'Sales+FC'!$H:$H,0))</f>
        <v>0.33333333333333331</v>
      </c>
      <c r="J451" s="32">
        <f>SUMIFS('Sales+FC'!AV:AV,'Sales+FC'!$H:$H,$C451)</f>
        <v>0</v>
      </c>
      <c r="K451" s="32">
        <f>SUMIFS('Sales+FC'!AW:AW,'Sales+FC'!$H:$H,$C451)</f>
        <v>0</v>
      </c>
      <c r="L451" s="32">
        <f>SUMIFS('Sales+FC'!AX:AX,'Sales+FC'!$H:$H,$C451)</f>
        <v>0</v>
      </c>
      <c r="M451" s="34">
        <f>IFERROR(SUMIFS('Sales+FC'!$D:$D,'Sales+FC'!$H:$H,$C451)/AVERAGE(J451:L451),0)</f>
        <v>0</v>
      </c>
    </row>
    <row r="452" spans="1:13" x14ac:dyDescent="0.45">
      <c r="A452" s="15" t="str">
        <f>Master!C412</f>
        <v>C</v>
      </c>
      <c r="B452" s="15" t="str">
        <f>INDEX('Sales+FC'!$F:$F,MATCH(C452,'Sales+FC'!H:H,0))</f>
        <v>ABC-2</v>
      </c>
      <c r="C452" s="67" t="str">
        <f>Master!B412</f>
        <v>SKU-80</v>
      </c>
      <c r="D452" s="67" t="str">
        <f>IF(INDEX('Sales+FC'!I:I,MATCH(C452,'Sales+FC'!H:H,0))=0,"",INDEX('Sales+FC'!I:I,MATCH(C452,'Sales+FC'!H:H,0)))</f>
        <v>Description_080</v>
      </c>
      <c r="E452" s="29">
        <f>IFERROR(INDEX('SKU Level Accuracy - Last Month'!I:I,MATCH(C452,'SKU Level Accuracy - Last Month'!C:C,0)),0)</f>
        <v>0</v>
      </c>
      <c r="F452" s="29">
        <f>IFERROR(INDEX('SKU Level Accuracy - Last Month'!J:J,MATCH(C452,'SKU Level Accuracy - Last Month'!C:C,0)),0)</f>
        <v>0</v>
      </c>
      <c r="G452" s="68">
        <f>INDEX('Sales+FC'!A:A,MATCH($C452,'Sales+FC'!$H:$H,0))</f>
        <v>5</v>
      </c>
      <c r="H452" s="68">
        <f>INDEX('Sales+FC'!B:B,MATCH($C452,'Sales+FC'!$H:$H,0))</f>
        <v>0</v>
      </c>
      <c r="I452" s="68">
        <f>INDEX('Sales+FC'!C:C,MATCH($C452,'Sales+FC'!$H:$H,0))</f>
        <v>1.3333333333333333</v>
      </c>
      <c r="J452" s="32">
        <f>SUMIFS('Sales+FC'!AV:AV,'Sales+FC'!$H:$H,$C452)</f>
        <v>0</v>
      </c>
      <c r="K452" s="32">
        <f>SUMIFS('Sales+FC'!AW:AW,'Sales+FC'!$H:$H,$C452)</f>
        <v>0</v>
      </c>
      <c r="L452" s="32">
        <f>SUMIFS('Sales+FC'!AX:AX,'Sales+FC'!$H:$H,$C452)</f>
        <v>2</v>
      </c>
      <c r="M452" s="34">
        <f>IFERROR(SUMIFS('Sales+FC'!$D:$D,'Sales+FC'!$H:$H,$C452)/AVERAGE(J452:L452),0)</f>
        <v>1278</v>
      </c>
    </row>
    <row r="453" spans="1:13" x14ac:dyDescent="0.45">
      <c r="A453" s="15" t="str">
        <f>Master!C413</f>
        <v>C</v>
      </c>
      <c r="B453" s="15" t="str">
        <f>INDEX('Sales+FC'!$F:$F,MATCH(C453,'Sales+FC'!H:H,0))</f>
        <v>ABC-7</v>
      </c>
      <c r="C453" s="67" t="str">
        <f>Master!B413</f>
        <v>SKU-214</v>
      </c>
      <c r="D453" s="67" t="str">
        <f>IF(INDEX('Sales+FC'!I:I,MATCH(C453,'Sales+FC'!H:H,0))=0,"",INDEX('Sales+FC'!I:I,MATCH(C453,'Sales+FC'!H:H,0)))</f>
        <v>Description_214</v>
      </c>
      <c r="E453" s="29">
        <f>IFERROR(INDEX('SKU Level Accuracy - Last Month'!I:I,MATCH(C453,'SKU Level Accuracy - Last Month'!C:C,0)),0)</f>
        <v>1</v>
      </c>
      <c r="F453" s="29">
        <f>IFERROR(INDEX('SKU Level Accuracy - Last Month'!J:J,MATCH(C453,'SKU Level Accuracy - Last Month'!C:C,0)),0)</f>
        <v>1</v>
      </c>
      <c r="G453" s="68">
        <f>INDEX('Sales+FC'!A:A,MATCH($C453,'Sales+FC'!$H:$H,0))</f>
        <v>5</v>
      </c>
      <c r="H453" s="68">
        <f>INDEX('Sales+FC'!B:B,MATCH($C453,'Sales+FC'!$H:$H,0))</f>
        <v>1</v>
      </c>
      <c r="I453" s="68">
        <f>INDEX('Sales+FC'!C:C,MATCH($C453,'Sales+FC'!$H:$H,0))</f>
        <v>0</v>
      </c>
      <c r="J453" s="32">
        <f>SUMIFS('Sales+FC'!AV:AV,'Sales+FC'!$H:$H,$C453)</f>
        <v>1</v>
      </c>
      <c r="K453" s="32">
        <f>SUMIFS('Sales+FC'!AW:AW,'Sales+FC'!$H:$H,$C453)</f>
        <v>1</v>
      </c>
      <c r="L453" s="32">
        <f>SUMIFS('Sales+FC'!AX:AX,'Sales+FC'!$H:$H,$C453)</f>
        <v>1</v>
      </c>
      <c r="M453" s="34">
        <f>IFERROR(SUMIFS('Sales+FC'!$D:$D,'Sales+FC'!$H:$H,$C453)/AVERAGE(J453:L453),0)</f>
        <v>238</v>
      </c>
    </row>
    <row r="454" spans="1:13" x14ac:dyDescent="0.45">
      <c r="A454" s="15" t="str">
        <f>Master!C414</f>
        <v>C</v>
      </c>
      <c r="B454" s="15" t="str">
        <f>INDEX('Sales+FC'!$F:$F,MATCH(C454,'Sales+FC'!H:H,0))</f>
        <v>ABC-7</v>
      </c>
      <c r="C454" s="67" t="str">
        <f>Master!B414</f>
        <v>SKU-143</v>
      </c>
      <c r="D454" s="67" t="str">
        <f>IF(INDEX('Sales+FC'!I:I,MATCH(C454,'Sales+FC'!H:H,0))=0,"",INDEX('Sales+FC'!I:I,MATCH(C454,'Sales+FC'!H:H,0)))</f>
        <v>Description_143</v>
      </c>
      <c r="E454" s="29">
        <f>IFERROR(INDEX('SKU Level Accuracy - Last Month'!I:I,MATCH(C454,'SKU Level Accuracy - Last Month'!C:C,0)),0)</f>
        <v>1</v>
      </c>
      <c r="F454" s="29">
        <f>IFERROR(INDEX('SKU Level Accuracy - Last Month'!J:J,MATCH(C454,'SKU Level Accuracy - Last Month'!C:C,0)),0)</f>
        <v>1</v>
      </c>
      <c r="G454" s="68">
        <f>INDEX('Sales+FC'!A:A,MATCH($C454,'Sales+FC'!$H:$H,0))</f>
        <v>3</v>
      </c>
      <c r="H454" s="68">
        <f>INDEX('Sales+FC'!B:B,MATCH($C454,'Sales+FC'!$H:$H,0))</f>
        <v>1</v>
      </c>
      <c r="I454" s="68">
        <f>INDEX('Sales+FC'!C:C,MATCH($C454,'Sales+FC'!$H:$H,0))</f>
        <v>0</v>
      </c>
      <c r="J454" s="32">
        <f>SUMIFS('Sales+FC'!AV:AV,'Sales+FC'!$H:$H,$C454)</f>
        <v>1</v>
      </c>
      <c r="K454" s="32">
        <f>SUMIFS('Sales+FC'!AW:AW,'Sales+FC'!$H:$H,$C454)</f>
        <v>1</v>
      </c>
      <c r="L454" s="32">
        <f>SUMIFS('Sales+FC'!AX:AX,'Sales+FC'!$H:$H,$C454)</f>
        <v>0</v>
      </c>
      <c r="M454" s="34">
        <f>IFERROR(SUMIFS('Sales+FC'!$D:$D,'Sales+FC'!$H:$H,$C454)/AVERAGE(J454:L454),0)</f>
        <v>369</v>
      </c>
    </row>
    <row r="455" spans="1:13" x14ac:dyDescent="0.45">
      <c r="A455" s="15" t="str">
        <f>Master!C415</f>
        <v>C</v>
      </c>
      <c r="B455" s="15" t="str">
        <f>INDEX('Sales+FC'!$F:$F,MATCH(C455,'Sales+FC'!H:H,0))</f>
        <v>ABC-12</v>
      </c>
      <c r="C455" s="67" t="str">
        <f>Master!B415</f>
        <v>SKU-384</v>
      </c>
      <c r="D455" s="67" t="str">
        <f>IF(INDEX('Sales+FC'!I:I,MATCH(C455,'Sales+FC'!H:H,0))=0,"",INDEX('Sales+FC'!I:I,MATCH(C455,'Sales+FC'!H:H,0)))</f>
        <v>Description_384</v>
      </c>
      <c r="E455" s="29">
        <f>IFERROR(INDEX('SKU Level Accuracy - Last Month'!I:I,MATCH(C455,'SKU Level Accuracy - Last Month'!C:C,0)),0)</f>
        <v>1</v>
      </c>
      <c r="F455" s="29">
        <f>IFERROR(INDEX('SKU Level Accuracy - Last Month'!J:J,MATCH(C455,'SKU Level Accuracy - Last Month'!C:C,0)),0)</f>
        <v>1</v>
      </c>
      <c r="G455" s="68">
        <f>INDEX('Sales+FC'!A:A,MATCH($C455,'Sales+FC'!$H:$H,0))</f>
        <v>3</v>
      </c>
      <c r="H455" s="68">
        <f>INDEX('Sales+FC'!B:B,MATCH($C455,'Sales+FC'!$H:$H,0))</f>
        <v>3</v>
      </c>
      <c r="I455" s="68">
        <f>INDEX('Sales+FC'!C:C,MATCH($C455,'Sales+FC'!$H:$H,0))</f>
        <v>0</v>
      </c>
      <c r="J455" s="32">
        <f>SUMIFS('Sales+FC'!AV:AV,'Sales+FC'!$H:$H,$C455)</f>
        <v>3</v>
      </c>
      <c r="K455" s="32">
        <f>SUMIFS('Sales+FC'!AW:AW,'Sales+FC'!$H:$H,$C455)</f>
        <v>3</v>
      </c>
      <c r="L455" s="32">
        <f>SUMIFS('Sales+FC'!AX:AX,'Sales+FC'!$H:$H,$C455)</f>
        <v>2</v>
      </c>
      <c r="M455" s="34">
        <f>IFERROR(SUMIFS('Sales+FC'!$D:$D,'Sales+FC'!$H:$H,$C455)/AVERAGE(J455:L455),0)</f>
        <v>77.625</v>
      </c>
    </row>
    <row r="456" spans="1:13" x14ac:dyDescent="0.45">
      <c r="A456" s="15" t="str">
        <f>Master!C416</f>
        <v>C</v>
      </c>
      <c r="B456" s="15" t="str">
        <f>INDEX('Sales+FC'!$F:$F,MATCH(C456,'Sales+FC'!H:H,0))</f>
        <v>ABC-7</v>
      </c>
      <c r="C456" s="67" t="str">
        <f>Master!B416</f>
        <v>SKU-144</v>
      </c>
      <c r="D456" s="67" t="str">
        <f>IF(INDEX('Sales+FC'!I:I,MATCH(C456,'Sales+FC'!H:H,0))=0,"",INDEX('Sales+FC'!I:I,MATCH(C456,'Sales+FC'!H:H,0)))</f>
        <v>Description_144</v>
      </c>
      <c r="E456" s="29">
        <f>IFERROR(INDEX('SKU Level Accuracy - Last Month'!I:I,MATCH(C456,'SKU Level Accuracy - Last Month'!C:C,0)),0)</f>
        <v>1</v>
      </c>
      <c r="F456" s="29">
        <f>IFERROR(INDEX('SKU Level Accuracy - Last Month'!J:J,MATCH(C456,'SKU Level Accuracy - Last Month'!C:C,0)),0)</f>
        <v>1</v>
      </c>
      <c r="G456" s="68">
        <f>INDEX('Sales+FC'!A:A,MATCH($C456,'Sales+FC'!$H:$H,0))</f>
        <v>2</v>
      </c>
      <c r="H456" s="68">
        <f>INDEX('Sales+FC'!B:B,MATCH($C456,'Sales+FC'!$H:$H,0))</f>
        <v>1</v>
      </c>
      <c r="I456" s="68">
        <f>INDEX('Sales+FC'!C:C,MATCH($C456,'Sales+FC'!$H:$H,0))</f>
        <v>0.66666666666666663</v>
      </c>
      <c r="J456" s="32">
        <f>SUMIFS('Sales+FC'!AV:AV,'Sales+FC'!$H:$H,$C456)</f>
        <v>1</v>
      </c>
      <c r="K456" s="32">
        <f>SUMIFS('Sales+FC'!AW:AW,'Sales+FC'!$H:$H,$C456)</f>
        <v>1</v>
      </c>
      <c r="L456" s="32">
        <f>SUMIFS('Sales+FC'!AX:AX,'Sales+FC'!$H:$H,$C456)</f>
        <v>0</v>
      </c>
      <c r="M456" s="34">
        <f>IFERROR(SUMIFS('Sales+FC'!$D:$D,'Sales+FC'!$H:$H,$C456)/AVERAGE(J456:L456),0)</f>
        <v>85.5</v>
      </c>
    </row>
    <row r="457" spans="1:13" x14ac:dyDescent="0.45">
      <c r="A457" s="15" t="str">
        <f>Master!C417</f>
        <v>C</v>
      </c>
      <c r="B457" s="15" t="str">
        <f>INDEX('Sales+FC'!$F:$F,MATCH(C457,'Sales+FC'!H:H,0))</f>
        <v>ABC-10</v>
      </c>
      <c r="C457" s="67" t="str">
        <f>Master!B417</f>
        <v>SKU-429</v>
      </c>
      <c r="D457" s="67" t="str">
        <f>IF(INDEX('Sales+FC'!I:I,MATCH(C457,'Sales+FC'!H:H,0))=0,"",INDEX('Sales+FC'!I:I,MATCH(C457,'Sales+FC'!H:H,0)))</f>
        <v>Description_429</v>
      </c>
      <c r="E457" s="29">
        <f>IFERROR(INDEX('SKU Level Accuracy - Last Month'!I:I,MATCH(C457,'SKU Level Accuracy - Last Month'!C:C,0)),0)</f>
        <v>1</v>
      </c>
      <c r="F457" s="29">
        <f>IFERROR(INDEX('SKU Level Accuracy - Last Month'!J:J,MATCH(C457,'SKU Level Accuracy - Last Month'!C:C,0)),0)</f>
        <v>1</v>
      </c>
      <c r="G457" s="68">
        <f>INDEX('Sales+FC'!A:A,MATCH($C457,'Sales+FC'!$H:$H,0))</f>
        <v>2</v>
      </c>
      <c r="H457" s="68">
        <f>INDEX('Sales+FC'!B:B,MATCH($C457,'Sales+FC'!$H:$H,0))</f>
        <v>0</v>
      </c>
      <c r="I457" s="68">
        <f>INDEX('Sales+FC'!C:C,MATCH($C457,'Sales+FC'!$H:$H,0))</f>
        <v>0.33333333333333331</v>
      </c>
      <c r="J457" s="32">
        <f>SUMIFS('Sales+FC'!AV:AV,'Sales+FC'!$H:$H,$C457)</f>
        <v>0</v>
      </c>
      <c r="K457" s="32">
        <f>SUMIFS('Sales+FC'!AW:AW,'Sales+FC'!$H:$H,$C457)</f>
        <v>0</v>
      </c>
      <c r="L457" s="32">
        <f>SUMIFS('Sales+FC'!AX:AX,'Sales+FC'!$H:$H,$C457)</f>
        <v>0</v>
      </c>
      <c r="M457" s="34">
        <f>IFERROR(SUMIFS('Sales+FC'!$D:$D,'Sales+FC'!$H:$H,$C457)/AVERAGE(J457:L457),0)</f>
        <v>0</v>
      </c>
    </row>
    <row r="458" spans="1:13" x14ac:dyDescent="0.45">
      <c r="A458" s="15" t="str">
        <f>Master!C418</f>
        <v>C</v>
      </c>
      <c r="B458" s="15" t="str">
        <f>INDEX('Sales+FC'!$F:$F,MATCH(C458,'Sales+FC'!H:H,0))</f>
        <v>ABC-1</v>
      </c>
      <c r="C458" s="67" t="str">
        <f>Master!B418</f>
        <v>SKU-6</v>
      </c>
      <c r="D458" s="67" t="str">
        <f>IF(INDEX('Sales+FC'!I:I,MATCH(C458,'Sales+FC'!H:H,0))=0,"",INDEX('Sales+FC'!I:I,MATCH(C458,'Sales+FC'!H:H,0)))</f>
        <v>Description_006</v>
      </c>
      <c r="E458" s="29">
        <f>IFERROR(INDEX('SKU Level Accuracy - Last Month'!I:I,MATCH(C458,'SKU Level Accuracy - Last Month'!C:C,0)),0)</f>
        <v>1</v>
      </c>
      <c r="F458" s="29">
        <f>IFERROR(INDEX('SKU Level Accuracy - Last Month'!J:J,MATCH(C458,'SKU Level Accuracy - Last Month'!C:C,0)),0)</f>
        <v>1</v>
      </c>
      <c r="G458" s="68">
        <f>INDEX('Sales+FC'!A:A,MATCH($C458,'Sales+FC'!$H:$H,0))</f>
        <v>1</v>
      </c>
      <c r="H458" s="68">
        <f>INDEX('Sales+FC'!B:B,MATCH($C458,'Sales+FC'!$H:$H,0))</f>
        <v>0</v>
      </c>
      <c r="I458" s="68">
        <f>INDEX('Sales+FC'!C:C,MATCH($C458,'Sales+FC'!$H:$H,0))</f>
        <v>0.33333333333333331</v>
      </c>
      <c r="J458" s="32">
        <f>SUMIFS('Sales+FC'!AV:AV,'Sales+FC'!$H:$H,$C458)</f>
        <v>0</v>
      </c>
      <c r="K458" s="32">
        <f>SUMIFS('Sales+FC'!AW:AW,'Sales+FC'!$H:$H,$C458)</f>
        <v>0</v>
      </c>
      <c r="L458" s="32">
        <f>SUMIFS('Sales+FC'!AX:AX,'Sales+FC'!$H:$H,$C458)</f>
        <v>0</v>
      </c>
      <c r="M458" s="34">
        <f>IFERROR(SUMIFS('Sales+FC'!$D:$D,'Sales+FC'!$H:$H,$C458)/AVERAGE(J458:L458),0)</f>
        <v>0</v>
      </c>
    </row>
    <row r="459" spans="1:13" x14ac:dyDescent="0.45">
      <c r="A459" s="15" t="str">
        <f>Master!C419</f>
        <v>C</v>
      </c>
      <c r="B459" s="15" t="str">
        <f>INDEX('Sales+FC'!$F:$F,MATCH(C459,'Sales+FC'!H:H,0))</f>
        <v>ABC-7</v>
      </c>
      <c r="C459" s="67" t="str">
        <f>Master!B419</f>
        <v>SKU-145</v>
      </c>
      <c r="D459" s="67" t="str">
        <f>IF(INDEX('Sales+FC'!I:I,MATCH(C459,'Sales+FC'!H:H,0))=0,"",INDEX('Sales+FC'!I:I,MATCH(C459,'Sales+FC'!H:H,0)))</f>
        <v>Description_145</v>
      </c>
      <c r="E459" s="29">
        <f>IFERROR(INDEX('SKU Level Accuracy - Last Month'!I:I,MATCH(C459,'SKU Level Accuracy - Last Month'!C:C,0)),0)</f>
        <v>1</v>
      </c>
      <c r="F459" s="29">
        <f>IFERROR(INDEX('SKU Level Accuracy - Last Month'!J:J,MATCH(C459,'SKU Level Accuracy - Last Month'!C:C,0)),0)</f>
        <v>1</v>
      </c>
      <c r="G459" s="68">
        <f>INDEX('Sales+FC'!A:A,MATCH($C459,'Sales+FC'!$H:$H,0))</f>
        <v>1</v>
      </c>
      <c r="H459" s="68">
        <f>INDEX('Sales+FC'!B:B,MATCH($C459,'Sales+FC'!$H:$H,0))</f>
        <v>120</v>
      </c>
      <c r="I459" s="68">
        <f>INDEX('Sales+FC'!C:C,MATCH($C459,'Sales+FC'!$H:$H,0))</f>
        <v>0</v>
      </c>
      <c r="J459" s="32">
        <f>SUMIFS('Sales+FC'!AV:AV,'Sales+FC'!$H:$H,$C459)</f>
        <v>120</v>
      </c>
      <c r="K459" s="32">
        <f>SUMIFS('Sales+FC'!AW:AW,'Sales+FC'!$H:$H,$C459)</f>
        <v>120</v>
      </c>
      <c r="L459" s="32">
        <f>SUMIFS('Sales+FC'!AX:AX,'Sales+FC'!$H:$H,$C459)</f>
        <v>2</v>
      </c>
      <c r="M459" s="34">
        <f>IFERROR(SUMIFS('Sales+FC'!$D:$D,'Sales+FC'!$H:$H,$C459)/AVERAGE(J459:L459),0)</f>
        <v>0</v>
      </c>
    </row>
    <row r="460" spans="1:13" x14ac:dyDescent="0.45">
      <c r="A460" s="15" t="str">
        <f>Master!C420</f>
        <v>C</v>
      </c>
      <c r="B460" s="15" t="str">
        <f>INDEX('Sales+FC'!$F:$F,MATCH(C460,'Sales+FC'!H:H,0))</f>
        <v>ABC-10</v>
      </c>
      <c r="C460" s="67" t="str">
        <f>Master!B420</f>
        <v>SKU-427</v>
      </c>
      <c r="D460" s="67" t="str">
        <f>IF(INDEX('Sales+FC'!I:I,MATCH(C460,'Sales+FC'!H:H,0))=0,"",INDEX('Sales+FC'!I:I,MATCH(C460,'Sales+FC'!H:H,0)))</f>
        <v>Description_427</v>
      </c>
      <c r="E460" s="29">
        <f>IFERROR(INDEX('SKU Level Accuracy - Last Month'!I:I,MATCH(C460,'SKU Level Accuracy - Last Month'!C:C,0)),0)</f>
        <v>1</v>
      </c>
      <c r="F460" s="29">
        <f>IFERROR(INDEX('SKU Level Accuracy - Last Month'!J:J,MATCH(C460,'SKU Level Accuracy - Last Month'!C:C,0)),0)</f>
        <v>1</v>
      </c>
      <c r="G460" s="68">
        <f>INDEX('Sales+FC'!A:A,MATCH($C460,'Sales+FC'!$H:$H,0))</f>
        <v>1</v>
      </c>
      <c r="H460" s="68">
        <f>INDEX('Sales+FC'!B:B,MATCH($C460,'Sales+FC'!$H:$H,0))</f>
        <v>0</v>
      </c>
      <c r="I460" s="68">
        <f>INDEX('Sales+FC'!C:C,MATCH($C460,'Sales+FC'!$H:$H,0))</f>
        <v>0</v>
      </c>
      <c r="J460" s="32">
        <f>SUMIFS('Sales+FC'!AV:AV,'Sales+FC'!$H:$H,$C460)</f>
        <v>0</v>
      </c>
      <c r="K460" s="32">
        <f>SUMIFS('Sales+FC'!AW:AW,'Sales+FC'!$H:$H,$C460)</f>
        <v>0</v>
      </c>
      <c r="L460" s="32">
        <f>SUMIFS('Sales+FC'!AX:AX,'Sales+FC'!$H:$H,$C460)</f>
        <v>0</v>
      </c>
      <c r="M460" s="34">
        <f>IFERROR(SUMIFS('Sales+FC'!$D:$D,'Sales+FC'!$H:$H,$C460)/AVERAGE(J460:L460),0)</f>
        <v>0</v>
      </c>
    </row>
    <row r="461" spans="1:13" x14ac:dyDescent="0.45">
      <c r="A461" s="15" t="str">
        <f>Master!C421</f>
        <v>C</v>
      </c>
      <c r="B461" s="15" t="str">
        <f>INDEX('Sales+FC'!$F:$F,MATCH(C461,'Sales+FC'!H:H,0))</f>
        <v>ABC-12</v>
      </c>
      <c r="C461" s="67" t="str">
        <f>Master!B421</f>
        <v>SKU-442</v>
      </c>
      <c r="D461" s="67" t="str">
        <f>IF(INDEX('Sales+FC'!I:I,MATCH(C461,'Sales+FC'!H:H,0))=0,"",INDEX('Sales+FC'!I:I,MATCH(C461,'Sales+FC'!H:H,0)))</f>
        <v>Description_442</v>
      </c>
      <c r="E461" s="29">
        <f>IFERROR(INDEX('SKU Level Accuracy - Last Month'!I:I,MATCH(C461,'SKU Level Accuracy - Last Month'!C:C,0)),0)</f>
        <v>1</v>
      </c>
      <c r="F461" s="29">
        <f>IFERROR(INDEX('SKU Level Accuracy - Last Month'!J:J,MATCH(C461,'SKU Level Accuracy - Last Month'!C:C,0)),0)</f>
        <v>1</v>
      </c>
      <c r="G461" s="68">
        <f>INDEX('Sales+FC'!A:A,MATCH($C461,'Sales+FC'!$H:$H,0))</f>
        <v>1</v>
      </c>
      <c r="H461" s="68">
        <f>INDEX('Sales+FC'!B:B,MATCH($C461,'Sales+FC'!$H:$H,0))</f>
        <v>0</v>
      </c>
      <c r="I461" s="68">
        <f>INDEX('Sales+FC'!C:C,MATCH($C461,'Sales+FC'!$H:$H,0))</f>
        <v>0</v>
      </c>
      <c r="J461" s="32">
        <f>SUMIFS('Sales+FC'!AV:AV,'Sales+FC'!$H:$H,$C461)</f>
        <v>0</v>
      </c>
      <c r="K461" s="32">
        <f>SUMIFS('Sales+FC'!AW:AW,'Sales+FC'!$H:$H,$C461)</f>
        <v>0</v>
      </c>
      <c r="L461" s="32">
        <f>SUMIFS('Sales+FC'!AX:AX,'Sales+FC'!$H:$H,$C461)</f>
        <v>0</v>
      </c>
      <c r="M461" s="34">
        <f>IFERROR(SUMIFS('Sales+FC'!$D:$D,'Sales+FC'!$H:$H,$C461)/AVERAGE(J461:L461),0)</f>
        <v>0</v>
      </c>
    </row>
    <row r="462" spans="1:13" x14ac:dyDescent="0.45">
      <c r="A462" s="15" t="str">
        <f>Master!C422</f>
        <v>D</v>
      </c>
      <c r="B462" s="15" t="str">
        <f>INDEX('Sales+FC'!$F:$F,MATCH(C462,'Sales+FC'!H:H,0))</f>
        <v>ABC-3</v>
      </c>
      <c r="C462" s="67" t="str">
        <f>Master!B422</f>
        <v>SKU-399</v>
      </c>
      <c r="D462" s="67" t="str">
        <f>IF(INDEX('Sales+FC'!I:I,MATCH(C462,'Sales+FC'!H:H,0))=0,"",INDEX('Sales+FC'!I:I,MATCH(C462,'Sales+FC'!H:H,0)))</f>
        <v>Description_399</v>
      </c>
      <c r="E462" s="29">
        <f>IFERROR(INDEX('SKU Level Accuracy - Last Month'!I:I,MATCH(C462,'SKU Level Accuracy - Last Month'!C:C,0)),0)</f>
        <v>0</v>
      </c>
      <c r="F462" s="29">
        <f>IFERROR(INDEX('SKU Level Accuracy - Last Month'!J:J,MATCH(C462,'SKU Level Accuracy - Last Month'!C:C,0)),0)</f>
        <v>0</v>
      </c>
      <c r="G462" s="68">
        <f>INDEX('Sales+FC'!A:A,MATCH($C462,'Sales+FC'!$H:$H,0))</f>
        <v>63168</v>
      </c>
      <c r="H462" s="68">
        <f>INDEX('Sales+FC'!B:B,MATCH($C462,'Sales+FC'!$H:$H,0))</f>
        <v>8300</v>
      </c>
      <c r="I462" s="68">
        <f>INDEX('Sales+FC'!C:C,MATCH($C462,'Sales+FC'!$H:$H,0))</f>
        <v>5137.333333333333</v>
      </c>
      <c r="J462" s="32">
        <f>SUMIFS('Sales+FC'!AV:AV,'Sales+FC'!$H:$H,$C462)</f>
        <v>8300</v>
      </c>
      <c r="K462" s="32">
        <f>SUMIFS('Sales+FC'!AW:AW,'Sales+FC'!$H:$H,$C462)</f>
        <v>8000</v>
      </c>
      <c r="L462" s="32">
        <f>SUMIFS('Sales+FC'!AX:AX,'Sales+FC'!$H:$H,$C462)</f>
        <v>10000</v>
      </c>
      <c r="M462" s="34">
        <f>IFERROR(SUMIFS('Sales+FC'!$D:$D,'Sales+FC'!$H:$H,$C462)/AVERAGE(J462:L462),0)</f>
        <v>0</v>
      </c>
    </row>
    <row r="463" spans="1:13" x14ac:dyDescent="0.45">
      <c r="A463" s="15" t="str">
        <f>Master!C423</f>
        <v>D</v>
      </c>
      <c r="B463" s="15" t="str">
        <f>INDEX('Sales+FC'!$F:$F,MATCH(C463,'Sales+FC'!H:H,0))</f>
        <v>ABC-9</v>
      </c>
      <c r="C463" s="67" t="str">
        <f>Master!B423</f>
        <v>SKU-411</v>
      </c>
      <c r="D463" s="67" t="str">
        <f>IF(INDEX('Sales+FC'!I:I,MATCH(C463,'Sales+FC'!H:H,0))=0,"",INDEX('Sales+FC'!I:I,MATCH(C463,'Sales+FC'!H:H,0)))</f>
        <v>Description_411</v>
      </c>
      <c r="E463" s="29">
        <f>IFERROR(INDEX('SKU Level Accuracy - Last Month'!I:I,MATCH(C463,'SKU Level Accuracy - Last Month'!C:C,0)),0)</f>
        <v>0</v>
      </c>
      <c r="F463" s="29">
        <f>IFERROR(INDEX('SKU Level Accuracy - Last Month'!J:J,MATCH(C463,'SKU Level Accuracy - Last Month'!C:C,0)),0)</f>
        <v>0</v>
      </c>
      <c r="G463" s="68">
        <f>INDEX('Sales+FC'!A:A,MATCH($C463,'Sales+FC'!$H:$H,0))</f>
        <v>36592</v>
      </c>
      <c r="H463" s="68">
        <f>INDEX('Sales+FC'!B:B,MATCH($C463,'Sales+FC'!$H:$H,0))</f>
        <v>0</v>
      </c>
      <c r="I463" s="68">
        <f>INDEX('Sales+FC'!C:C,MATCH($C463,'Sales+FC'!$H:$H,0))</f>
        <v>1379.3333333333333</v>
      </c>
      <c r="J463" s="32">
        <f>SUMIFS('Sales+FC'!AV:AV,'Sales+FC'!$H:$H,$C463)</f>
        <v>0</v>
      </c>
      <c r="K463" s="32">
        <f>SUMIFS('Sales+FC'!AW:AW,'Sales+FC'!$H:$H,$C463)</f>
        <v>0</v>
      </c>
      <c r="L463" s="32">
        <f>SUMIFS('Sales+FC'!AX:AX,'Sales+FC'!$H:$H,$C463)</f>
        <v>0</v>
      </c>
      <c r="M463" s="34">
        <f>IFERROR(SUMIFS('Sales+FC'!$D:$D,'Sales+FC'!$H:$H,$C463)/AVERAGE(J463:L463),0)</f>
        <v>0</v>
      </c>
    </row>
    <row r="464" spans="1:13" x14ac:dyDescent="0.45">
      <c r="A464" s="15" t="str">
        <f>Master!C424</f>
        <v>D</v>
      </c>
      <c r="B464" s="15" t="str">
        <f>INDEX('Sales+FC'!$F:$F,MATCH(C464,'Sales+FC'!H:H,0))</f>
        <v>ABC-7</v>
      </c>
      <c r="C464" s="67" t="str">
        <f>Master!B424</f>
        <v>SKU-211</v>
      </c>
      <c r="D464" s="67" t="str">
        <f>IF(INDEX('Sales+FC'!I:I,MATCH(C464,'Sales+FC'!H:H,0))=0,"",INDEX('Sales+FC'!I:I,MATCH(C464,'Sales+FC'!H:H,0)))</f>
        <v>Description_211</v>
      </c>
      <c r="E464" s="29">
        <f>IFERROR(INDEX('SKU Level Accuracy - Last Month'!I:I,MATCH(C464,'SKU Level Accuracy - Last Month'!C:C,0)),0)</f>
        <v>1</v>
      </c>
      <c r="F464" s="29">
        <f>IFERROR(INDEX('SKU Level Accuracy - Last Month'!J:J,MATCH(C464,'SKU Level Accuracy - Last Month'!C:C,0)),0)</f>
        <v>1</v>
      </c>
      <c r="G464" s="68">
        <f>INDEX('Sales+FC'!A:A,MATCH($C464,'Sales+FC'!$H:$H,0))</f>
        <v>364</v>
      </c>
      <c r="H464" s="68">
        <f>INDEX('Sales+FC'!B:B,MATCH($C464,'Sales+FC'!$H:$H,0))</f>
        <v>0</v>
      </c>
      <c r="I464" s="68">
        <f>INDEX('Sales+FC'!C:C,MATCH($C464,'Sales+FC'!$H:$H,0))</f>
        <v>0</v>
      </c>
      <c r="J464" s="32">
        <f>SUMIFS('Sales+FC'!AV:AV,'Sales+FC'!$H:$H,$C464)</f>
        <v>0</v>
      </c>
      <c r="K464" s="32">
        <f>SUMIFS('Sales+FC'!AW:AW,'Sales+FC'!$H:$H,$C464)</f>
        <v>0</v>
      </c>
      <c r="L464" s="32">
        <f>SUMIFS('Sales+FC'!AX:AX,'Sales+FC'!$H:$H,$C464)</f>
        <v>0</v>
      </c>
      <c r="M464" s="34">
        <f>IFERROR(SUMIFS('Sales+FC'!$D:$D,'Sales+FC'!$H:$H,$C464)/AVERAGE(J464:L464),0)</f>
        <v>0</v>
      </c>
    </row>
    <row r="465" spans="1:13" x14ac:dyDescent="0.45">
      <c r="A465" s="15" t="str">
        <f>Master!C425</f>
        <v>D</v>
      </c>
      <c r="B465" s="15" t="str">
        <f>INDEX('Sales+FC'!$F:$F,MATCH(C465,'Sales+FC'!H:H,0))</f>
        <v>ABC-7</v>
      </c>
      <c r="C465" s="67" t="str">
        <f>Master!B425</f>
        <v>SKU-177</v>
      </c>
      <c r="D465" s="67" t="str">
        <f>IF(INDEX('Sales+FC'!I:I,MATCH(C465,'Sales+FC'!H:H,0))=0,"",INDEX('Sales+FC'!I:I,MATCH(C465,'Sales+FC'!H:H,0)))</f>
        <v>Description_177</v>
      </c>
      <c r="E465" s="29">
        <f>IFERROR(INDEX('SKU Level Accuracy - Last Month'!I:I,MATCH(C465,'SKU Level Accuracy - Last Month'!C:C,0)),0)</f>
        <v>1</v>
      </c>
      <c r="F465" s="29">
        <f>IFERROR(INDEX('SKU Level Accuracy - Last Month'!J:J,MATCH(C465,'SKU Level Accuracy - Last Month'!C:C,0)),0)</f>
        <v>1</v>
      </c>
      <c r="G465" s="68">
        <f>INDEX('Sales+FC'!A:A,MATCH($C465,'Sales+FC'!$H:$H,0))</f>
        <v>28</v>
      </c>
      <c r="H465" s="68">
        <f>INDEX('Sales+FC'!B:B,MATCH($C465,'Sales+FC'!$H:$H,0))</f>
        <v>50</v>
      </c>
      <c r="I465" s="68">
        <f>INDEX('Sales+FC'!C:C,MATCH($C465,'Sales+FC'!$H:$H,0))</f>
        <v>0</v>
      </c>
      <c r="J465" s="32">
        <f>SUMIFS('Sales+FC'!AV:AV,'Sales+FC'!$H:$H,$C465)</f>
        <v>50</v>
      </c>
      <c r="K465" s="32">
        <f>SUMIFS('Sales+FC'!AW:AW,'Sales+FC'!$H:$H,$C465)</f>
        <v>50</v>
      </c>
      <c r="L465" s="32">
        <f>SUMIFS('Sales+FC'!AX:AX,'Sales+FC'!$H:$H,$C465)</f>
        <v>19</v>
      </c>
      <c r="M465" s="34">
        <f>IFERROR(SUMIFS('Sales+FC'!$D:$D,'Sales+FC'!$H:$H,$C465)/AVERAGE(J465:L465),0)</f>
        <v>0</v>
      </c>
    </row>
    <row r="466" spans="1:13" x14ac:dyDescent="0.45">
      <c r="A466" s="15" t="str">
        <f>Master!C426</f>
        <v>D</v>
      </c>
      <c r="B466" s="15" t="str">
        <f>INDEX('Sales+FC'!$F:$F,MATCH(C466,'Sales+FC'!H:H,0))</f>
        <v>ABC-12</v>
      </c>
      <c r="C466" s="67" t="str">
        <f>Master!B426</f>
        <v>SKU-453</v>
      </c>
      <c r="D466" s="67" t="str">
        <f>IF(INDEX('Sales+FC'!I:I,MATCH(C466,'Sales+FC'!H:H,0))=0,"",INDEX('Sales+FC'!I:I,MATCH(C466,'Sales+FC'!H:H,0)))</f>
        <v>Description_453</v>
      </c>
      <c r="E466" s="29">
        <f>IFERROR(INDEX('SKU Level Accuracy - Last Month'!I:I,MATCH(C466,'SKU Level Accuracy - Last Month'!C:C,0)),0)</f>
        <v>1</v>
      </c>
      <c r="F466" s="29">
        <f>IFERROR(INDEX('SKU Level Accuracy - Last Month'!J:J,MATCH(C466,'SKU Level Accuracy - Last Month'!C:C,0)),0)</f>
        <v>1</v>
      </c>
      <c r="G466" s="68">
        <f>INDEX('Sales+FC'!A:A,MATCH($C466,'Sales+FC'!$H:$H,0))</f>
        <v>26</v>
      </c>
      <c r="H466" s="68">
        <f>INDEX('Sales+FC'!B:B,MATCH($C466,'Sales+FC'!$H:$H,0))</f>
        <v>0</v>
      </c>
      <c r="I466" s="68">
        <f>INDEX('Sales+FC'!C:C,MATCH($C466,'Sales+FC'!$H:$H,0))</f>
        <v>0</v>
      </c>
      <c r="J466" s="32">
        <f>SUMIFS('Sales+FC'!AV:AV,'Sales+FC'!$H:$H,$C466)</f>
        <v>0</v>
      </c>
      <c r="K466" s="32">
        <f>SUMIFS('Sales+FC'!AW:AW,'Sales+FC'!$H:$H,$C466)</f>
        <v>0</v>
      </c>
      <c r="L466" s="32">
        <f>SUMIFS('Sales+FC'!AX:AX,'Sales+FC'!$H:$H,$C466)</f>
        <v>0</v>
      </c>
      <c r="M466" s="34">
        <f>IFERROR(SUMIFS('Sales+FC'!$D:$D,'Sales+FC'!$H:$H,$C466)/AVERAGE(J466:L466),0)</f>
        <v>0</v>
      </c>
    </row>
    <row r="467" spans="1:13" x14ac:dyDescent="0.45">
      <c r="A467" s="15" t="str">
        <f>Master!C427</f>
        <v>D</v>
      </c>
      <c r="B467" s="15" t="str">
        <f>INDEX('Sales+FC'!$F:$F,MATCH(C467,'Sales+FC'!H:H,0))</f>
        <v>ABC-7</v>
      </c>
      <c r="C467" s="67" t="str">
        <f>Master!B427</f>
        <v>SKU-146</v>
      </c>
      <c r="D467" s="67" t="str">
        <f>IF(INDEX('Sales+FC'!I:I,MATCH(C467,'Sales+FC'!H:H,0))=0,"",INDEX('Sales+FC'!I:I,MATCH(C467,'Sales+FC'!H:H,0)))</f>
        <v>Description_146</v>
      </c>
      <c r="E467" s="29">
        <f>IFERROR(INDEX('SKU Level Accuracy - Last Month'!I:I,MATCH(C467,'SKU Level Accuracy - Last Month'!C:C,0)),0)</f>
        <v>1</v>
      </c>
      <c r="F467" s="29">
        <f>IFERROR(INDEX('SKU Level Accuracy - Last Month'!J:J,MATCH(C467,'SKU Level Accuracy - Last Month'!C:C,0)),0)</f>
        <v>1</v>
      </c>
      <c r="G467" s="68">
        <f>INDEX('Sales+FC'!A:A,MATCH($C467,'Sales+FC'!$H:$H,0))</f>
        <v>1</v>
      </c>
      <c r="H467" s="68">
        <f>INDEX('Sales+FC'!B:B,MATCH($C467,'Sales+FC'!$H:$H,0))</f>
        <v>240</v>
      </c>
      <c r="I467" s="68">
        <f>INDEX('Sales+FC'!C:C,MATCH($C467,'Sales+FC'!$H:$H,0))</f>
        <v>0</v>
      </c>
      <c r="J467" s="32">
        <f>SUMIFS('Sales+FC'!AV:AV,'Sales+FC'!$H:$H,$C467)</f>
        <v>240</v>
      </c>
      <c r="K467" s="32">
        <f>SUMIFS('Sales+FC'!AW:AW,'Sales+FC'!$H:$H,$C467)</f>
        <v>240</v>
      </c>
      <c r="L467" s="32">
        <f>SUMIFS('Sales+FC'!AX:AX,'Sales+FC'!$H:$H,$C467)</f>
        <v>6</v>
      </c>
      <c r="M467" s="34">
        <f>IFERROR(SUMIFS('Sales+FC'!$D:$D,'Sales+FC'!$H:$H,$C467)/AVERAGE(J467:L467),0)</f>
        <v>0</v>
      </c>
    </row>
    <row r="468" spans="1:13" x14ac:dyDescent="0.45">
      <c r="A468" s="15" t="str">
        <f>Master!C428</f>
        <v>D</v>
      </c>
      <c r="B468" s="15" t="str">
        <f>INDEX('Sales+FC'!$F:$F,MATCH(C468,'Sales+FC'!H:H,0))</f>
        <v>ABC-7</v>
      </c>
      <c r="C468" s="67" t="str">
        <f>Master!B428</f>
        <v>SKU-213</v>
      </c>
      <c r="D468" s="67" t="str">
        <f>IF(INDEX('Sales+FC'!I:I,MATCH(C468,'Sales+FC'!H:H,0))=0,"",INDEX('Sales+FC'!I:I,MATCH(C468,'Sales+FC'!H:H,0)))</f>
        <v>Description_213</v>
      </c>
      <c r="E468" s="29">
        <f>IFERROR(INDEX('SKU Level Accuracy - Last Month'!I:I,MATCH(C468,'SKU Level Accuracy - Last Month'!C:C,0)),0)</f>
        <v>1</v>
      </c>
      <c r="F468" s="29">
        <f>IFERROR(INDEX('SKU Level Accuracy - Last Month'!J:J,MATCH(C468,'SKU Level Accuracy - Last Month'!C:C,0)),0)</f>
        <v>1</v>
      </c>
      <c r="G468" s="68">
        <f>INDEX('Sales+FC'!A:A,MATCH($C468,'Sales+FC'!$H:$H,0))</f>
        <v>1</v>
      </c>
      <c r="H468" s="68">
        <f>INDEX('Sales+FC'!B:B,MATCH($C468,'Sales+FC'!$H:$H,0))</f>
        <v>1</v>
      </c>
      <c r="I468" s="68">
        <f>INDEX('Sales+FC'!C:C,MATCH($C468,'Sales+FC'!$H:$H,0))</f>
        <v>0</v>
      </c>
      <c r="J468" s="32">
        <f>SUMIFS('Sales+FC'!AV:AV,'Sales+FC'!$H:$H,$C468)</f>
        <v>1</v>
      </c>
      <c r="K468" s="32">
        <f>SUMIFS('Sales+FC'!AW:AW,'Sales+FC'!$H:$H,$C468)</f>
        <v>1</v>
      </c>
      <c r="L468" s="32">
        <f>SUMIFS('Sales+FC'!AX:AX,'Sales+FC'!$H:$H,$C468)</f>
        <v>1</v>
      </c>
      <c r="M468" s="34">
        <f>IFERROR(SUMIFS('Sales+FC'!$D:$D,'Sales+FC'!$H:$H,$C468)/AVERAGE(J468:L468),0)</f>
        <v>247</v>
      </c>
    </row>
    <row r="469" spans="1:13" x14ac:dyDescent="0.45">
      <c r="A469" s="15" t="str">
        <f>Master!C429</f>
        <v>D</v>
      </c>
      <c r="B469" s="15" t="str">
        <f>INDEX('Sales+FC'!$F:$F,MATCH(C469,'Sales+FC'!H:H,0))</f>
        <v>ABC-4</v>
      </c>
      <c r="C469" s="67" t="str">
        <f>Master!B429</f>
        <v>SKU-104</v>
      </c>
      <c r="D469" s="67" t="str">
        <f>IF(INDEX('Sales+FC'!I:I,MATCH(C469,'Sales+FC'!H:H,0))=0,"",INDEX('Sales+FC'!I:I,MATCH(C469,'Sales+FC'!H:H,0)))</f>
        <v>Description_104</v>
      </c>
      <c r="E469" s="29">
        <f>IFERROR(INDEX('SKU Level Accuracy - Last Month'!I:I,MATCH(C469,'SKU Level Accuracy - Last Month'!C:C,0)),0)</f>
        <v>1</v>
      </c>
      <c r="F469" s="29">
        <f>IFERROR(INDEX('SKU Level Accuracy - Last Month'!J:J,MATCH(C469,'SKU Level Accuracy - Last Month'!C:C,0)),0)</f>
        <v>1</v>
      </c>
      <c r="G469" s="68">
        <f>INDEX('Sales+FC'!A:A,MATCH($C469,'Sales+FC'!$H:$H,0))</f>
        <v>0</v>
      </c>
      <c r="H469" s="68">
        <f>INDEX('Sales+FC'!B:B,MATCH($C469,'Sales+FC'!$H:$H,0))</f>
        <v>0</v>
      </c>
      <c r="I469" s="68">
        <f>INDEX('Sales+FC'!C:C,MATCH($C469,'Sales+FC'!$H:$H,0))</f>
        <v>0</v>
      </c>
      <c r="J469" s="32">
        <f>SUMIFS('Sales+FC'!AV:AV,'Sales+FC'!$H:$H,$C469)</f>
        <v>0</v>
      </c>
      <c r="K469" s="32">
        <f>SUMIFS('Sales+FC'!AW:AW,'Sales+FC'!$H:$H,$C469)</f>
        <v>0</v>
      </c>
      <c r="L469" s="32">
        <f>SUMIFS('Sales+FC'!AX:AX,'Sales+FC'!$H:$H,$C469)</f>
        <v>1</v>
      </c>
      <c r="M469" s="34">
        <f>IFERROR(SUMIFS('Sales+FC'!$D:$D,'Sales+FC'!$H:$H,$C469)/AVERAGE(J469:L469),0)</f>
        <v>0</v>
      </c>
    </row>
    <row r="470" spans="1:13" x14ac:dyDescent="0.45">
      <c r="A470" s="15" t="str">
        <f>Master!C430</f>
        <v>D</v>
      </c>
      <c r="B470" s="15" t="str">
        <f>INDEX('Sales+FC'!$F:$F,MATCH(C470,'Sales+FC'!H:H,0))</f>
        <v>ABC-5</v>
      </c>
      <c r="C470" s="67" t="str">
        <f>Master!B430</f>
        <v>SKU-105</v>
      </c>
      <c r="D470" s="67" t="str">
        <f>IF(INDEX('Sales+FC'!I:I,MATCH(C470,'Sales+FC'!H:H,0))=0,"",INDEX('Sales+FC'!I:I,MATCH(C470,'Sales+FC'!H:H,0)))</f>
        <v>Description_105</v>
      </c>
      <c r="E470" s="29">
        <f>IFERROR(INDEX('SKU Level Accuracy - Last Month'!I:I,MATCH(C470,'SKU Level Accuracy - Last Month'!C:C,0)),0)</f>
        <v>1</v>
      </c>
      <c r="F470" s="29">
        <f>IFERROR(INDEX('SKU Level Accuracy - Last Month'!J:J,MATCH(C470,'SKU Level Accuracy - Last Month'!C:C,0)),0)</f>
        <v>1</v>
      </c>
      <c r="G470" s="68">
        <f>INDEX('Sales+FC'!A:A,MATCH($C470,'Sales+FC'!$H:$H,0))</f>
        <v>0</v>
      </c>
      <c r="H470" s="68">
        <f>INDEX('Sales+FC'!B:B,MATCH($C470,'Sales+FC'!$H:$H,0))</f>
        <v>0</v>
      </c>
      <c r="I470" s="68">
        <f>INDEX('Sales+FC'!C:C,MATCH($C470,'Sales+FC'!$H:$H,0))</f>
        <v>0</v>
      </c>
      <c r="J470" s="32">
        <f>SUMIFS('Sales+FC'!AV:AV,'Sales+FC'!$H:$H,$C470)</f>
        <v>0</v>
      </c>
      <c r="K470" s="32">
        <f>SUMIFS('Sales+FC'!AW:AW,'Sales+FC'!$H:$H,$C470)</f>
        <v>0</v>
      </c>
      <c r="L470" s="32">
        <f>SUMIFS('Sales+FC'!AX:AX,'Sales+FC'!$H:$H,$C470)</f>
        <v>0</v>
      </c>
      <c r="M470" s="34">
        <f>IFERROR(SUMIFS('Sales+FC'!$D:$D,'Sales+FC'!$H:$H,$C470)/AVERAGE(J470:L470),0)</f>
        <v>0</v>
      </c>
    </row>
    <row r="471" spans="1:13" x14ac:dyDescent="0.45">
      <c r="A471" s="15" t="str">
        <f>Master!C431</f>
        <v>D</v>
      </c>
      <c r="B471" s="15" t="str">
        <f>INDEX('Sales+FC'!$F:$F,MATCH(C471,'Sales+FC'!H:H,0))</f>
        <v>ABC-5</v>
      </c>
      <c r="C471" s="67" t="str">
        <f>Master!B431</f>
        <v>SKU-106</v>
      </c>
      <c r="D471" s="67" t="str">
        <f>IF(INDEX('Sales+FC'!I:I,MATCH(C471,'Sales+FC'!H:H,0))=0,"",INDEX('Sales+FC'!I:I,MATCH(C471,'Sales+FC'!H:H,0)))</f>
        <v>Description_106</v>
      </c>
      <c r="E471" s="29">
        <f>IFERROR(INDEX('SKU Level Accuracy - Last Month'!I:I,MATCH(C471,'SKU Level Accuracy - Last Month'!C:C,0)),0)</f>
        <v>1</v>
      </c>
      <c r="F471" s="29">
        <f>IFERROR(INDEX('SKU Level Accuracy - Last Month'!J:J,MATCH(C471,'SKU Level Accuracy - Last Month'!C:C,0)),0)</f>
        <v>1</v>
      </c>
      <c r="G471" s="68">
        <f>INDEX('Sales+FC'!A:A,MATCH($C471,'Sales+FC'!$H:$H,0))</f>
        <v>0</v>
      </c>
      <c r="H471" s="68">
        <f>INDEX('Sales+FC'!B:B,MATCH($C471,'Sales+FC'!$H:$H,0))</f>
        <v>0</v>
      </c>
      <c r="I471" s="68">
        <f>INDEX('Sales+FC'!C:C,MATCH($C471,'Sales+FC'!$H:$H,0))</f>
        <v>0</v>
      </c>
      <c r="J471" s="32">
        <f>SUMIFS('Sales+FC'!AV:AV,'Sales+FC'!$H:$H,$C471)</f>
        <v>0</v>
      </c>
      <c r="K471" s="32">
        <f>SUMIFS('Sales+FC'!AW:AW,'Sales+FC'!$H:$H,$C471)</f>
        <v>0</v>
      </c>
      <c r="L471" s="32">
        <f>SUMIFS('Sales+FC'!AX:AX,'Sales+FC'!$H:$H,$C471)</f>
        <v>0</v>
      </c>
      <c r="M471" s="34">
        <f>IFERROR(SUMIFS('Sales+FC'!$D:$D,'Sales+FC'!$H:$H,$C471)/AVERAGE(J471:L471),0)</f>
        <v>0</v>
      </c>
    </row>
    <row r="472" spans="1:13" x14ac:dyDescent="0.45">
      <c r="A472" s="15" t="str">
        <f>Master!C432</f>
        <v>D</v>
      </c>
      <c r="B472" s="15" t="str">
        <f>INDEX('Sales+FC'!$F:$F,MATCH(C472,'Sales+FC'!H:H,0))</f>
        <v>ABC-5</v>
      </c>
      <c r="C472" s="67" t="str">
        <f>Master!B432</f>
        <v>SKU-107</v>
      </c>
      <c r="D472" s="67" t="str">
        <f>IF(INDEX('Sales+FC'!I:I,MATCH(C472,'Sales+FC'!H:H,0))=0,"",INDEX('Sales+FC'!I:I,MATCH(C472,'Sales+FC'!H:H,0)))</f>
        <v>Description_107</v>
      </c>
      <c r="E472" s="29">
        <f>IFERROR(INDEX('SKU Level Accuracy - Last Month'!I:I,MATCH(C472,'SKU Level Accuracy - Last Month'!C:C,0)),0)</f>
        <v>1</v>
      </c>
      <c r="F472" s="29">
        <f>IFERROR(INDEX('SKU Level Accuracy - Last Month'!J:J,MATCH(C472,'SKU Level Accuracy - Last Month'!C:C,0)),0)</f>
        <v>1</v>
      </c>
      <c r="G472" s="68">
        <f>INDEX('Sales+FC'!A:A,MATCH($C472,'Sales+FC'!$H:$H,0))</f>
        <v>0</v>
      </c>
      <c r="H472" s="68">
        <f>INDEX('Sales+FC'!B:B,MATCH($C472,'Sales+FC'!$H:$H,0))</f>
        <v>0</v>
      </c>
      <c r="I472" s="68">
        <f>INDEX('Sales+FC'!C:C,MATCH($C472,'Sales+FC'!$H:$H,0))</f>
        <v>0</v>
      </c>
      <c r="J472" s="32">
        <f>SUMIFS('Sales+FC'!AV:AV,'Sales+FC'!$H:$H,$C472)</f>
        <v>0</v>
      </c>
      <c r="K472" s="32">
        <f>SUMIFS('Sales+FC'!AW:AW,'Sales+FC'!$H:$H,$C472)</f>
        <v>0</v>
      </c>
      <c r="L472" s="32">
        <f>SUMIFS('Sales+FC'!AX:AX,'Sales+FC'!$H:$H,$C472)</f>
        <v>0</v>
      </c>
      <c r="M472" s="34">
        <f>IFERROR(SUMIFS('Sales+FC'!$D:$D,'Sales+FC'!$H:$H,$C472)/AVERAGE(J472:L472),0)</f>
        <v>0</v>
      </c>
    </row>
    <row r="473" spans="1:13" x14ac:dyDescent="0.45">
      <c r="A473" s="15" t="str">
        <f>Master!C433</f>
        <v>D</v>
      </c>
      <c r="B473" s="15" t="str">
        <f>INDEX('Sales+FC'!$F:$F,MATCH(C473,'Sales+FC'!H:H,0))</f>
        <v>ABC-5</v>
      </c>
      <c r="C473" s="67" t="str">
        <f>Master!B433</f>
        <v>SKU-108</v>
      </c>
      <c r="D473" s="67" t="str">
        <f>IF(INDEX('Sales+FC'!I:I,MATCH(C473,'Sales+FC'!H:H,0))=0,"",INDEX('Sales+FC'!I:I,MATCH(C473,'Sales+FC'!H:H,0)))</f>
        <v>Description_108</v>
      </c>
      <c r="E473" s="29">
        <f>IFERROR(INDEX('SKU Level Accuracy - Last Month'!I:I,MATCH(C473,'SKU Level Accuracy - Last Month'!C:C,0)),0)</f>
        <v>1</v>
      </c>
      <c r="F473" s="29">
        <f>IFERROR(INDEX('SKU Level Accuracy - Last Month'!J:J,MATCH(C473,'SKU Level Accuracy - Last Month'!C:C,0)),0)</f>
        <v>1</v>
      </c>
      <c r="G473" s="68">
        <f>INDEX('Sales+FC'!A:A,MATCH($C473,'Sales+FC'!$H:$H,0))</f>
        <v>0</v>
      </c>
      <c r="H473" s="68">
        <f>INDEX('Sales+FC'!B:B,MATCH($C473,'Sales+FC'!$H:$H,0))</f>
        <v>0</v>
      </c>
      <c r="I473" s="68">
        <f>INDEX('Sales+FC'!C:C,MATCH($C473,'Sales+FC'!$H:$H,0))</f>
        <v>0</v>
      </c>
      <c r="J473" s="32">
        <f>SUMIFS('Sales+FC'!AV:AV,'Sales+FC'!$H:$H,$C473)</f>
        <v>0</v>
      </c>
      <c r="K473" s="32">
        <f>SUMIFS('Sales+FC'!AW:AW,'Sales+FC'!$H:$H,$C473)</f>
        <v>0</v>
      </c>
      <c r="L473" s="32">
        <f>SUMIFS('Sales+FC'!AX:AX,'Sales+FC'!$H:$H,$C473)</f>
        <v>0</v>
      </c>
      <c r="M473" s="34">
        <f>IFERROR(SUMIFS('Sales+FC'!$D:$D,'Sales+FC'!$H:$H,$C473)/AVERAGE(J473:L473),0)</f>
        <v>0</v>
      </c>
    </row>
    <row r="474" spans="1:13" x14ac:dyDescent="0.45">
      <c r="A474" s="15" t="str">
        <f>Master!C434</f>
        <v>D</v>
      </c>
      <c r="B474" s="15" t="str">
        <f>INDEX('Sales+FC'!$F:$F,MATCH(C474,'Sales+FC'!H:H,0))</f>
        <v>ABC-5</v>
      </c>
      <c r="C474" s="67" t="str">
        <f>Master!B434</f>
        <v>SKU-109</v>
      </c>
      <c r="D474" s="67" t="str">
        <f>IF(INDEX('Sales+FC'!I:I,MATCH(C474,'Sales+FC'!H:H,0))=0,"",INDEX('Sales+FC'!I:I,MATCH(C474,'Sales+FC'!H:H,0)))</f>
        <v>Description_109</v>
      </c>
      <c r="E474" s="29">
        <f>IFERROR(INDEX('SKU Level Accuracy - Last Month'!I:I,MATCH(C474,'SKU Level Accuracy - Last Month'!C:C,0)),0)</f>
        <v>1</v>
      </c>
      <c r="F474" s="29">
        <f>IFERROR(INDEX('SKU Level Accuracy - Last Month'!J:J,MATCH(C474,'SKU Level Accuracy - Last Month'!C:C,0)),0)</f>
        <v>1</v>
      </c>
      <c r="G474" s="68">
        <f>INDEX('Sales+FC'!A:A,MATCH($C474,'Sales+FC'!$H:$H,0))</f>
        <v>0</v>
      </c>
      <c r="H474" s="68">
        <f>INDEX('Sales+FC'!B:B,MATCH($C474,'Sales+FC'!$H:$H,0))</f>
        <v>0</v>
      </c>
      <c r="I474" s="68">
        <f>INDEX('Sales+FC'!C:C,MATCH($C474,'Sales+FC'!$H:$H,0))</f>
        <v>0</v>
      </c>
      <c r="J474" s="32">
        <f>SUMIFS('Sales+FC'!AV:AV,'Sales+FC'!$H:$H,$C474)</f>
        <v>0</v>
      </c>
      <c r="K474" s="32">
        <f>SUMIFS('Sales+FC'!AW:AW,'Sales+FC'!$H:$H,$C474)</f>
        <v>0</v>
      </c>
      <c r="L474" s="32">
        <f>SUMIFS('Sales+FC'!AX:AX,'Sales+FC'!$H:$H,$C474)</f>
        <v>0</v>
      </c>
      <c r="M474" s="34">
        <f>IFERROR(SUMIFS('Sales+FC'!$D:$D,'Sales+FC'!$H:$H,$C474)/AVERAGE(J474:L474),0)</f>
        <v>0</v>
      </c>
    </row>
    <row r="475" spans="1:13" x14ac:dyDescent="0.45">
      <c r="A475" s="15" t="str">
        <f>Master!C435</f>
        <v>D</v>
      </c>
      <c r="B475" s="15" t="str">
        <f>INDEX('Sales+FC'!$F:$F,MATCH(C475,'Sales+FC'!H:H,0))</f>
        <v>ABC-5</v>
      </c>
      <c r="C475" s="67" t="str">
        <f>Master!B435</f>
        <v>SKU-110</v>
      </c>
      <c r="D475" s="67" t="str">
        <f>IF(INDEX('Sales+FC'!I:I,MATCH(C475,'Sales+FC'!H:H,0))=0,"",INDEX('Sales+FC'!I:I,MATCH(C475,'Sales+FC'!H:H,0)))</f>
        <v>Description_110</v>
      </c>
      <c r="E475" s="29">
        <f>IFERROR(INDEX('SKU Level Accuracy - Last Month'!I:I,MATCH(C475,'SKU Level Accuracy - Last Month'!C:C,0)),0)</f>
        <v>1</v>
      </c>
      <c r="F475" s="29">
        <f>IFERROR(INDEX('SKU Level Accuracy - Last Month'!J:J,MATCH(C475,'SKU Level Accuracy - Last Month'!C:C,0)),0)</f>
        <v>1</v>
      </c>
      <c r="G475" s="68">
        <f>INDEX('Sales+FC'!A:A,MATCH($C475,'Sales+FC'!$H:$H,0))</f>
        <v>0</v>
      </c>
      <c r="H475" s="68">
        <f>INDEX('Sales+FC'!B:B,MATCH($C475,'Sales+FC'!$H:$H,0))</f>
        <v>0</v>
      </c>
      <c r="I475" s="68">
        <f>INDEX('Sales+FC'!C:C,MATCH($C475,'Sales+FC'!$H:$H,0))</f>
        <v>0</v>
      </c>
      <c r="J475" s="32">
        <f>SUMIFS('Sales+FC'!AV:AV,'Sales+FC'!$H:$H,$C475)</f>
        <v>0</v>
      </c>
      <c r="K475" s="32">
        <f>SUMIFS('Sales+FC'!AW:AW,'Sales+FC'!$H:$H,$C475)</f>
        <v>0</v>
      </c>
      <c r="L475" s="32">
        <f>SUMIFS('Sales+FC'!AX:AX,'Sales+FC'!$H:$H,$C475)</f>
        <v>0</v>
      </c>
      <c r="M475" s="34">
        <f>IFERROR(SUMIFS('Sales+FC'!$D:$D,'Sales+FC'!$H:$H,$C475)/AVERAGE(J475:L475),0)</f>
        <v>0</v>
      </c>
    </row>
    <row r="476" spans="1:13" x14ac:dyDescent="0.45">
      <c r="A476" s="15" t="str">
        <f>Master!C436</f>
        <v>D</v>
      </c>
      <c r="B476" s="15" t="str">
        <f>INDEX('Sales+FC'!$F:$F,MATCH(C476,'Sales+FC'!H:H,0))</f>
        <v>ABC-5</v>
      </c>
      <c r="C476" s="67" t="str">
        <f>Master!B436</f>
        <v>SKU-111</v>
      </c>
      <c r="D476" s="67" t="str">
        <f>IF(INDEX('Sales+FC'!I:I,MATCH(C476,'Sales+FC'!H:H,0))=0,"",INDEX('Sales+FC'!I:I,MATCH(C476,'Sales+FC'!H:H,0)))</f>
        <v>Description_111</v>
      </c>
      <c r="E476" s="29">
        <f>IFERROR(INDEX('SKU Level Accuracy - Last Month'!I:I,MATCH(C476,'SKU Level Accuracy - Last Month'!C:C,0)),0)</f>
        <v>1</v>
      </c>
      <c r="F476" s="29">
        <f>IFERROR(INDEX('SKU Level Accuracy - Last Month'!J:J,MATCH(C476,'SKU Level Accuracy - Last Month'!C:C,0)),0)</f>
        <v>1</v>
      </c>
      <c r="G476" s="68">
        <f>INDEX('Sales+FC'!A:A,MATCH($C476,'Sales+FC'!$H:$H,0))</f>
        <v>0</v>
      </c>
      <c r="H476" s="68">
        <f>INDEX('Sales+FC'!B:B,MATCH($C476,'Sales+FC'!$H:$H,0))</f>
        <v>0</v>
      </c>
      <c r="I476" s="68">
        <f>INDEX('Sales+FC'!C:C,MATCH($C476,'Sales+FC'!$H:$H,0))</f>
        <v>0</v>
      </c>
      <c r="J476" s="32">
        <f>SUMIFS('Sales+FC'!AV:AV,'Sales+FC'!$H:$H,$C476)</f>
        <v>0</v>
      </c>
      <c r="K476" s="32">
        <f>SUMIFS('Sales+FC'!AW:AW,'Sales+FC'!$H:$H,$C476)</f>
        <v>0</v>
      </c>
      <c r="L476" s="32">
        <f>SUMIFS('Sales+FC'!AX:AX,'Sales+FC'!$H:$H,$C476)</f>
        <v>0</v>
      </c>
      <c r="M476" s="34">
        <f>IFERROR(SUMIFS('Sales+FC'!$D:$D,'Sales+FC'!$H:$H,$C476)/AVERAGE(J476:L476),0)</f>
        <v>0</v>
      </c>
    </row>
    <row r="477" spans="1:13" x14ac:dyDescent="0.45">
      <c r="A477" s="15" t="str">
        <f>Master!C437</f>
        <v>D</v>
      </c>
      <c r="B477" s="15" t="str">
        <f>INDEX('Sales+FC'!$F:$F,MATCH(C477,'Sales+FC'!H:H,0))</f>
        <v>ABC-5</v>
      </c>
      <c r="C477" s="67" t="str">
        <f>Master!B437</f>
        <v>SKU-112</v>
      </c>
      <c r="D477" s="67" t="str">
        <f>IF(INDEX('Sales+FC'!I:I,MATCH(C477,'Sales+FC'!H:H,0))=0,"",INDEX('Sales+FC'!I:I,MATCH(C477,'Sales+FC'!H:H,0)))</f>
        <v>Description_112</v>
      </c>
      <c r="E477" s="29">
        <f>IFERROR(INDEX('SKU Level Accuracy - Last Month'!I:I,MATCH(C477,'SKU Level Accuracy - Last Month'!C:C,0)),0)</f>
        <v>1</v>
      </c>
      <c r="F477" s="29">
        <f>IFERROR(INDEX('SKU Level Accuracy - Last Month'!J:J,MATCH(C477,'SKU Level Accuracy - Last Month'!C:C,0)),0)</f>
        <v>1</v>
      </c>
      <c r="G477" s="68">
        <f>INDEX('Sales+FC'!A:A,MATCH($C477,'Sales+FC'!$H:$H,0))</f>
        <v>0</v>
      </c>
      <c r="H477" s="68">
        <f>INDEX('Sales+FC'!B:B,MATCH($C477,'Sales+FC'!$H:$H,0))</f>
        <v>0</v>
      </c>
      <c r="I477" s="68">
        <f>INDEX('Sales+FC'!C:C,MATCH($C477,'Sales+FC'!$H:$H,0))</f>
        <v>0</v>
      </c>
      <c r="J477" s="32">
        <f>SUMIFS('Sales+FC'!AV:AV,'Sales+FC'!$H:$H,$C477)</f>
        <v>0</v>
      </c>
      <c r="K477" s="32">
        <f>SUMIFS('Sales+FC'!AW:AW,'Sales+FC'!$H:$H,$C477)</f>
        <v>0</v>
      </c>
      <c r="L477" s="32">
        <f>SUMIFS('Sales+FC'!AX:AX,'Sales+FC'!$H:$H,$C477)</f>
        <v>0</v>
      </c>
      <c r="M477" s="34">
        <f>IFERROR(SUMIFS('Sales+FC'!$D:$D,'Sales+FC'!$H:$H,$C477)/AVERAGE(J477:L477),0)</f>
        <v>0</v>
      </c>
    </row>
    <row r="478" spans="1:13" x14ac:dyDescent="0.45">
      <c r="A478" s="15" t="str">
        <f>Master!C438</f>
        <v>D</v>
      </c>
      <c r="B478" s="15" t="str">
        <f>INDEX('Sales+FC'!$F:$F,MATCH(C478,'Sales+FC'!H:H,0))</f>
        <v>ABC-5</v>
      </c>
      <c r="C478" s="67" t="str">
        <f>Master!B438</f>
        <v>SKU-113</v>
      </c>
      <c r="D478" s="67" t="str">
        <f>IF(INDEX('Sales+FC'!I:I,MATCH(C478,'Sales+FC'!H:H,0))=0,"",INDEX('Sales+FC'!I:I,MATCH(C478,'Sales+FC'!H:H,0)))</f>
        <v>Description_113</v>
      </c>
      <c r="E478" s="29">
        <f>IFERROR(INDEX('SKU Level Accuracy - Last Month'!I:I,MATCH(C478,'SKU Level Accuracy - Last Month'!C:C,0)),0)</f>
        <v>1</v>
      </c>
      <c r="F478" s="29">
        <f>IFERROR(INDEX('SKU Level Accuracy - Last Month'!J:J,MATCH(C478,'SKU Level Accuracy - Last Month'!C:C,0)),0)</f>
        <v>1</v>
      </c>
      <c r="G478" s="68">
        <f>INDEX('Sales+FC'!A:A,MATCH($C478,'Sales+FC'!$H:$H,0))</f>
        <v>0</v>
      </c>
      <c r="H478" s="68">
        <f>INDEX('Sales+FC'!B:B,MATCH($C478,'Sales+FC'!$H:$H,0))</f>
        <v>0</v>
      </c>
      <c r="I478" s="68">
        <f>INDEX('Sales+FC'!C:C,MATCH($C478,'Sales+FC'!$H:$H,0))</f>
        <v>0</v>
      </c>
      <c r="J478" s="32">
        <f>SUMIFS('Sales+FC'!AV:AV,'Sales+FC'!$H:$H,$C478)</f>
        <v>0</v>
      </c>
      <c r="K478" s="32">
        <f>SUMIFS('Sales+FC'!AW:AW,'Sales+FC'!$H:$H,$C478)</f>
        <v>0</v>
      </c>
      <c r="L478" s="32">
        <f>SUMIFS('Sales+FC'!AX:AX,'Sales+FC'!$H:$H,$C478)</f>
        <v>0</v>
      </c>
      <c r="M478" s="34">
        <f>IFERROR(SUMIFS('Sales+FC'!$D:$D,'Sales+FC'!$H:$H,$C478)/AVERAGE(J478:L478),0)</f>
        <v>0</v>
      </c>
    </row>
    <row r="479" spans="1:13" x14ac:dyDescent="0.45">
      <c r="A479" s="15" t="str">
        <f>Master!C439</f>
        <v>D</v>
      </c>
      <c r="B479" s="15" t="str">
        <f>INDEX('Sales+FC'!$F:$F,MATCH(C479,'Sales+FC'!H:H,0))</f>
        <v>ABC-5</v>
      </c>
      <c r="C479" s="67" t="str">
        <f>Master!B439</f>
        <v>SKU-114</v>
      </c>
      <c r="D479" s="67" t="str">
        <f>IF(INDEX('Sales+FC'!I:I,MATCH(C479,'Sales+FC'!H:H,0))=0,"",INDEX('Sales+FC'!I:I,MATCH(C479,'Sales+FC'!H:H,0)))</f>
        <v>Description_114</v>
      </c>
      <c r="E479" s="29">
        <f>IFERROR(INDEX('SKU Level Accuracy - Last Month'!I:I,MATCH(C479,'SKU Level Accuracy - Last Month'!C:C,0)),0)</f>
        <v>1</v>
      </c>
      <c r="F479" s="29">
        <f>IFERROR(INDEX('SKU Level Accuracy - Last Month'!J:J,MATCH(C479,'SKU Level Accuracy - Last Month'!C:C,0)),0)</f>
        <v>1</v>
      </c>
      <c r="G479" s="68">
        <f>INDEX('Sales+FC'!A:A,MATCH($C479,'Sales+FC'!$H:$H,0))</f>
        <v>0</v>
      </c>
      <c r="H479" s="68">
        <f>INDEX('Sales+FC'!B:B,MATCH($C479,'Sales+FC'!$H:$H,0))</f>
        <v>0</v>
      </c>
      <c r="I479" s="68">
        <f>INDEX('Sales+FC'!C:C,MATCH($C479,'Sales+FC'!$H:$H,0))</f>
        <v>0</v>
      </c>
      <c r="J479" s="32">
        <f>SUMIFS('Sales+FC'!AV:AV,'Sales+FC'!$H:$H,$C479)</f>
        <v>0</v>
      </c>
      <c r="K479" s="32">
        <f>SUMIFS('Sales+FC'!AW:AW,'Sales+FC'!$H:$H,$C479)</f>
        <v>0</v>
      </c>
      <c r="L479" s="32">
        <f>SUMIFS('Sales+FC'!AX:AX,'Sales+FC'!$H:$H,$C479)</f>
        <v>0</v>
      </c>
      <c r="M479" s="34">
        <f>IFERROR(SUMIFS('Sales+FC'!$D:$D,'Sales+FC'!$H:$H,$C479)/AVERAGE(J479:L479),0)</f>
        <v>0</v>
      </c>
    </row>
    <row r="480" spans="1:13" x14ac:dyDescent="0.45">
      <c r="A480" s="15" t="str">
        <f>Master!C440</f>
        <v>D</v>
      </c>
      <c r="B480" s="15" t="str">
        <f>INDEX('Sales+FC'!$F:$F,MATCH(C480,'Sales+FC'!H:H,0))</f>
        <v>ABC-5</v>
      </c>
      <c r="C480" s="67" t="str">
        <f>Master!B440</f>
        <v>SKU-115</v>
      </c>
      <c r="D480" s="67" t="str">
        <f>IF(INDEX('Sales+FC'!I:I,MATCH(C480,'Sales+FC'!H:H,0))=0,"",INDEX('Sales+FC'!I:I,MATCH(C480,'Sales+FC'!H:H,0)))</f>
        <v>Description_115</v>
      </c>
      <c r="E480" s="29">
        <f>IFERROR(INDEX('SKU Level Accuracy - Last Month'!I:I,MATCH(C480,'SKU Level Accuracy - Last Month'!C:C,0)),0)</f>
        <v>1</v>
      </c>
      <c r="F480" s="29">
        <f>IFERROR(INDEX('SKU Level Accuracy - Last Month'!J:J,MATCH(C480,'SKU Level Accuracy - Last Month'!C:C,0)),0)</f>
        <v>1</v>
      </c>
      <c r="G480" s="68">
        <f>INDEX('Sales+FC'!A:A,MATCH($C480,'Sales+FC'!$H:$H,0))</f>
        <v>0</v>
      </c>
      <c r="H480" s="68">
        <f>INDEX('Sales+FC'!B:B,MATCH($C480,'Sales+FC'!$H:$H,0))</f>
        <v>0</v>
      </c>
      <c r="I480" s="68">
        <f>INDEX('Sales+FC'!C:C,MATCH($C480,'Sales+FC'!$H:$H,0))</f>
        <v>0</v>
      </c>
      <c r="J480" s="32">
        <f>SUMIFS('Sales+FC'!AV:AV,'Sales+FC'!$H:$H,$C480)</f>
        <v>0</v>
      </c>
      <c r="K480" s="32">
        <f>SUMIFS('Sales+FC'!AW:AW,'Sales+FC'!$H:$H,$C480)</f>
        <v>0</v>
      </c>
      <c r="L480" s="32">
        <f>SUMIFS('Sales+FC'!AX:AX,'Sales+FC'!$H:$H,$C480)</f>
        <v>0</v>
      </c>
      <c r="M480" s="34">
        <f>IFERROR(SUMIFS('Sales+FC'!$D:$D,'Sales+FC'!$H:$H,$C480)/AVERAGE(J480:L480),0)</f>
        <v>0</v>
      </c>
    </row>
    <row r="481" spans="1:13" x14ac:dyDescent="0.45">
      <c r="A481" s="15" t="str">
        <f>Master!C441</f>
        <v>D</v>
      </c>
      <c r="B481" s="15" t="str">
        <f>INDEX('Sales+FC'!$F:$F,MATCH(C481,'Sales+FC'!H:H,0))</f>
        <v>ABC-5</v>
      </c>
      <c r="C481" s="67" t="str">
        <f>Master!B441</f>
        <v>SKU-116</v>
      </c>
      <c r="D481" s="67" t="str">
        <f>IF(INDEX('Sales+FC'!I:I,MATCH(C481,'Sales+FC'!H:H,0))=0,"",INDEX('Sales+FC'!I:I,MATCH(C481,'Sales+FC'!H:H,0)))</f>
        <v>Description_116</v>
      </c>
      <c r="E481" s="29">
        <f>IFERROR(INDEX('SKU Level Accuracy - Last Month'!I:I,MATCH(C481,'SKU Level Accuracy - Last Month'!C:C,0)),0)</f>
        <v>1</v>
      </c>
      <c r="F481" s="29">
        <f>IFERROR(INDEX('SKU Level Accuracy - Last Month'!J:J,MATCH(C481,'SKU Level Accuracy - Last Month'!C:C,0)),0)</f>
        <v>1</v>
      </c>
      <c r="G481" s="68">
        <f>INDEX('Sales+FC'!A:A,MATCH($C481,'Sales+FC'!$H:$H,0))</f>
        <v>0</v>
      </c>
      <c r="H481" s="68">
        <f>INDEX('Sales+FC'!B:B,MATCH($C481,'Sales+FC'!$H:$H,0))</f>
        <v>0</v>
      </c>
      <c r="I481" s="68">
        <f>INDEX('Sales+FC'!C:C,MATCH($C481,'Sales+FC'!$H:$H,0))</f>
        <v>0</v>
      </c>
      <c r="J481" s="32">
        <f>SUMIFS('Sales+FC'!AV:AV,'Sales+FC'!$H:$H,$C481)</f>
        <v>0</v>
      </c>
      <c r="K481" s="32">
        <f>SUMIFS('Sales+FC'!AW:AW,'Sales+FC'!$H:$H,$C481)</f>
        <v>0</v>
      </c>
      <c r="L481" s="32">
        <f>SUMIFS('Sales+FC'!AX:AX,'Sales+FC'!$H:$H,$C481)</f>
        <v>0</v>
      </c>
      <c r="M481" s="34">
        <f>IFERROR(SUMIFS('Sales+FC'!$D:$D,'Sales+FC'!$H:$H,$C481)/AVERAGE(J481:L481),0)</f>
        <v>0</v>
      </c>
    </row>
    <row r="482" spans="1:13" x14ac:dyDescent="0.45">
      <c r="A482" s="15" t="str">
        <f>Master!C442</f>
        <v>D</v>
      </c>
      <c r="B482" s="15" t="str">
        <f>INDEX('Sales+FC'!$F:$F,MATCH(C482,'Sales+FC'!H:H,0))</f>
        <v>ABC-5</v>
      </c>
      <c r="C482" s="67" t="str">
        <f>Master!B442</f>
        <v>SKU-117</v>
      </c>
      <c r="D482" s="67" t="str">
        <f>IF(INDEX('Sales+FC'!I:I,MATCH(C482,'Sales+FC'!H:H,0))=0,"",INDEX('Sales+FC'!I:I,MATCH(C482,'Sales+FC'!H:H,0)))</f>
        <v>Description_117</v>
      </c>
      <c r="E482" s="29">
        <f>IFERROR(INDEX('SKU Level Accuracy - Last Month'!I:I,MATCH(C482,'SKU Level Accuracy - Last Month'!C:C,0)),0)</f>
        <v>1</v>
      </c>
      <c r="F482" s="29">
        <f>IFERROR(INDEX('SKU Level Accuracy - Last Month'!J:J,MATCH(C482,'SKU Level Accuracy - Last Month'!C:C,0)),0)</f>
        <v>1</v>
      </c>
      <c r="G482" s="68">
        <f>INDEX('Sales+FC'!A:A,MATCH($C482,'Sales+FC'!$H:$H,0))</f>
        <v>0</v>
      </c>
      <c r="H482" s="68">
        <f>INDEX('Sales+FC'!B:B,MATCH($C482,'Sales+FC'!$H:$H,0))</f>
        <v>0</v>
      </c>
      <c r="I482" s="68">
        <f>INDEX('Sales+FC'!C:C,MATCH($C482,'Sales+FC'!$H:$H,0))</f>
        <v>0</v>
      </c>
      <c r="J482" s="32">
        <f>SUMIFS('Sales+FC'!AV:AV,'Sales+FC'!$H:$H,$C482)</f>
        <v>0</v>
      </c>
      <c r="K482" s="32">
        <f>SUMIFS('Sales+FC'!AW:AW,'Sales+FC'!$H:$H,$C482)</f>
        <v>0</v>
      </c>
      <c r="L482" s="32">
        <f>SUMIFS('Sales+FC'!AX:AX,'Sales+FC'!$H:$H,$C482)</f>
        <v>0</v>
      </c>
      <c r="M482" s="34">
        <f>IFERROR(SUMIFS('Sales+FC'!$D:$D,'Sales+FC'!$H:$H,$C482)/AVERAGE(J482:L482),0)</f>
        <v>0</v>
      </c>
    </row>
    <row r="483" spans="1:13" x14ac:dyDescent="0.45">
      <c r="A483" s="15" t="str">
        <f>Master!C443</f>
        <v>D</v>
      </c>
      <c r="B483" s="15" t="str">
        <f>INDEX('Sales+FC'!$F:$F,MATCH(C483,'Sales+FC'!H:H,0))</f>
        <v>ABC-5</v>
      </c>
      <c r="C483" s="67" t="str">
        <f>Master!B443</f>
        <v>SKU-118</v>
      </c>
      <c r="D483" s="67" t="str">
        <f>IF(INDEX('Sales+FC'!I:I,MATCH(C483,'Sales+FC'!H:H,0))=0,"",INDEX('Sales+FC'!I:I,MATCH(C483,'Sales+FC'!H:H,0)))</f>
        <v>Description_118</v>
      </c>
      <c r="E483" s="29">
        <f>IFERROR(INDEX('SKU Level Accuracy - Last Month'!I:I,MATCH(C483,'SKU Level Accuracy - Last Month'!C:C,0)),0)</f>
        <v>1</v>
      </c>
      <c r="F483" s="29">
        <f>IFERROR(INDEX('SKU Level Accuracy - Last Month'!J:J,MATCH(C483,'SKU Level Accuracy - Last Month'!C:C,0)),0)</f>
        <v>1</v>
      </c>
      <c r="G483" s="68">
        <f>INDEX('Sales+FC'!A:A,MATCH($C483,'Sales+FC'!$H:$H,0))</f>
        <v>0</v>
      </c>
      <c r="H483" s="68">
        <f>INDEX('Sales+FC'!B:B,MATCH($C483,'Sales+FC'!$H:$H,0))</f>
        <v>0</v>
      </c>
      <c r="I483" s="68">
        <f>INDEX('Sales+FC'!C:C,MATCH($C483,'Sales+FC'!$H:$H,0))</f>
        <v>0</v>
      </c>
      <c r="J483" s="32">
        <f>SUMIFS('Sales+FC'!AV:AV,'Sales+FC'!$H:$H,$C483)</f>
        <v>0</v>
      </c>
      <c r="K483" s="32">
        <f>SUMIFS('Sales+FC'!AW:AW,'Sales+FC'!$H:$H,$C483)</f>
        <v>0</v>
      </c>
      <c r="L483" s="32">
        <f>SUMIFS('Sales+FC'!AX:AX,'Sales+FC'!$H:$H,$C483)</f>
        <v>0</v>
      </c>
      <c r="M483" s="34">
        <f>IFERROR(SUMIFS('Sales+FC'!$D:$D,'Sales+FC'!$H:$H,$C483)/AVERAGE(J483:L483),0)</f>
        <v>0</v>
      </c>
    </row>
    <row r="484" spans="1:13" x14ac:dyDescent="0.45">
      <c r="A484" s="15" t="str">
        <f>Master!C444</f>
        <v>D</v>
      </c>
      <c r="B484" s="15" t="str">
        <f>INDEX('Sales+FC'!$F:$F,MATCH(C484,'Sales+FC'!H:H,0))</f>
        <v>ABC-5</v>
      </c>
      <c r="C484" s="67" t="str">
        <f>Master!B444</f>
        <v>SKU-119</v>
      </c>
      <c r="D484" s="67" t="str">
        <f>IF(INDEX('Sales+FC'!I:I,MATCH(C484,'Sales+FC'!H:H,0))=0,"",INDEX('Sales+FC'!I:I,MATCH(C484,'Sales+FC'!H:H,0)))</f>
        <v>Description_119</v>
      </c>
      <c r="E484" s="29">
        <f>IFERROR(INDEX('SKU Level Accuracy - Last Month'!I:I,MATCH(C484,'SKU Level Accuracy - Last Month'!C:C,0)),0)</f>
        <v>1</v>
      </c>
      <c r="F484" s="29">
        <f>IFERROR(INDEX('SKU Level Accuracy - Last Month'!J:J,MATCH(C484,'SKU Level Accuracy - Last Month'!C:C,0)),0)</f>
        <v>1</v>
      </c>
      <c r="G484" s="68">
        <f>INDEX('Sales+FC'!A:A,MATCH($C484,'Sales+FC'!$H:$H,0))</f>
        <v>0</v>
      </c>
      <c r="H484" s="68">
        <f>INDEX('Sales+FC'!B:B,MATCH($C484,'Sales+FC'!$H:$H,0))</f>
        <v>0</v>
      </c>
      <c r="I484" s="68">
        <f>INDEX('Sales+FC'!C:C,MATCH($C484,'Sales+FC'!$H:$H,0))</f>
        <v>0</v>
      </c>
      <c r="J484" s="32">
        <f>SUMIFS('Sales+FC'!AV:AV,'Sales+FC'!$H:$H,$C484)</f>
        <v>0</v>
      </c>
      <c r="K484" s="32">
        <f>SUMIFS('Sales+FC'!AW:AW,'Sales+FC'!$H:$H,$C484)</f>
        <v>0</v>
      </c>
      <c r="L484" s="32">
        <f>SUMIFS('Sales+FC'!AX:AX,'Sales+FC'!$H:$H,$C484)</f>
        <v>0</v>
      </c>
      <c r="M484" s="34">
        <f>IFERROR(SUMIFS('Sales+FC'!$D:$D,'Sales+FC'!$H:$H,$C484)/AVERAGE(J484:L484),0)</f>
        <v>0</v>
      </c>
    </row>
    <row r="485" spans="1:13" x14ac:dyDescent="0.45">
      <c r="A485" s="15" t="str">
        <f>Master!C445</f>
        <v>D</v>
      </c>
      <c r="B485" s="15" t="str">
        <f>INDEX('Sales+FC'!$F:$F,MATCH(C485,'Sales+FC'!H:H,0))</f>
        <v>ABC-5</v>
      </c>
      <c r="C485" s="67" t="str">
        <f>Master!B445</f>
        <v>SKU-120</v>
      </c>
      <c r="D485" s="67" t="str">
        <f>IF(INDEX('Sales+FC'!I:I,MATCH(C485,'Sales+FC'!H:H,0))=0,"",INDEX('Sales+FC'!I:I,MATCH(C485,'Sales+FC'!H:H,0)))</f>
        <v>Description_120</v>
      </c>
      <c r="E485" s="29">
        <f>IFERROR(INDEX('SKU Level Accuracy - Last Month'!I:I,MATCH(C485,'SKU Level Accuracy - Last Month'!C:C,0)),0)</f>
        <v>1</v>
      </c>
      <c r="F485" s="29">
        <f>IFERROR(INDEX('SKU Level Accuracy - Last Month'!J:J,MATCH(C485,'SKU Level Accuracy - Last Month'!C:C,0)),0)</f>
        <v>1</v>
      </c>
      <c r="G485" s="68">
        <f>INDEX('Sales+FC'!A:A,MATCH($C485,'Sales+FC'!$H:$H,0))</f>
        <v>0</v>
      </c>
      <c r="H485" s="68">
        <f>INDEX('Sales+FC'!B:B,MATCH($C485,'Sales+FC'!$H:$H,0))</f>
        <v>0</v>
      </c>
      <c r="I485" s="68">
        <f>INDEX('Sales+FC'!C:C,MATCH($C485,'Sales+FC'!$H:$H,0))</f>
        <v>0</v>
      </c>
      <c r="J485" s="32">
        <f>SUMIFS('Sales+FC'!AV:AV,'Sales+FC'!$H:$H,$C485)</f>
        <v>0</v>
      </c>
      <c r="K485" s="32">
        <f>SUMIFS('Sales+FC'!AW:AW,'Sales+FC'!$H:$H,$C485)</f>
        <v>0</v>
      </c>
      <c r="L485" s="32">
        <f>SUMIFS('Sales+FC'!AX:AX,'Sales+FC'!$H:$H,$C485)</f>
        <v>0</v>
      </c>
      <c r="M485" s="34">
        <f>IFERROR(SUMIFS('Sales+FC'!$D:$D,'Sales+FC'!$H:$H,$C485)/AVERAGE(J485:L485),0)</f>
        <v>0</v>
      </c>
    </row>
    <row r="486" spans="1:13" x14ac:dyDescent="0.45">
      <c r="A486" s="15" t="str">
        <f>Master!C446</f>
        <v>D</v>
      </c>
      <c r="B486" s="15" t="str">
        <f>INDEX('Sales+FC'!$F:$F,MATCH(C486,'Sales+FC'!H:H,0))</f>
        <v>ABC-5</v>
      </c>
      <c r="C486" s="67" t="str">
        <f>Master!B446</f>
        <v>SKU-121</v>
      </c>
      <c r="D486" s="67" t="str">
        <f>IF(INDEX('Sales+FC'!I:I,MATCH(C486,'Sales+FC'!H:H,0))=0,"",INDEX('Sales+FC'!I:I,MATCH(C486,'Sales+FC'!H:H,0)))</f>
        <v>Description_121</v>
      </c>
      <c r="E486" s="29">
        <f>IFERROR(INDEX('SKU Level Accuracy - Last Month'!I:I,MATCH(C486,'SKU Level Accuracy - Last Month'!C:C,0)),0)</f>
        <v>1</v>
      </c>
      <c r="F486" s="29">
        <f>IFERROR(INDEX('SKU Level Accuracy - Last Month'!J:J,MATCH(C486,'SKU Level Accuracy - Last Month'!C:C,0)),0)</f>
        <v>1</v>
      </c>
      <c r="G486" s="68">
        <f>INDEX('Sales+FC'!A:A,MATCH($C486,'Sales+FC'!$H:$H,0))</f>
        <v>0</v>
      </c>
      <c r="H486" s="68">
        <f>INDEX('Sales+FC'!B:B,MATCH($C486,'Sales+FC'!$H:$H,0))</f>
        <v>0</v>
      </c>
      <c r="I486" s="68">
        <f>INDEX('Sales+FC'!C:C,MATCH($C486,'Sales+FC'!$H:$H,0))</f>
        <v>0</v>
      </c>
      <c r="J486" s="32">
        <f>SUMIFS('Sales+FC'!AV:AV,'Sales+FC'!$H:$H,$C486)</f>
        <v>0</v>
      </c>
      <c r="K486" s="32">
        <f>SUMIFS('Sales+FC'!AW:AW,'Sales+FC'!$H:$H,$C486)</f>
        <v>0</v>
      </c>
      <c r="L486" s="32">
        <f>SUMIFS('Sales+FC'!AX:AX,'Sales+FC'!$H:$H,$C486)</f>
        <v>0</v>
      </c>
      <c r="M486" s="34">
        <f>IFERROR(SUMIFS('Sales+FC'!$D:$D,'Sales+FC'!$H:$H,$C486)/AVERAGE(J486:L486),0)</f>
        <v>0</v>
      </c>
    </row>
    <row r="487" spans="1:13" x14ac:dyDescent="0.45">
      <c r="A487" s="15" t="str">
        <f>Master!C447</f>
        <v>D</v>
      </c>
      <c r="B487" s="15" t="str">
        <f>INDEX('Sales+FC'!$F:$F,MATCH(C487,'Sales+FC'!H:H,0))</f>
        <v>ABC-7</v>
      </c>
      <c r="C487" s="67" t="str">
        <f>Master!B447</f>
        <v>SKU-142</v>
      </c>
      <c r="D487" s="67" t="str">
        <f>IF(INDEX('Sales+FC'!I:I,MATCH(C487,'Sales+FC'!H:H,0))=0,"",INDEX('Sales+FC'!I:I,MATCH(C487,'Sales+FC'!H:H,0)))</f>
        <v>Description_142</v>
      </c>
      <c r="E487" s="29">
        <f>IFERROR(INDEX('SKU Level Accuracy - Last Month'!I:I,MATCH(C487,'SKU Level Accuracy - Last Month'!C:C,0)),0)</f>
        <v>1</v>
      </c>
      <c r="F487" s="29">
        <f>IFERROR(INDEX('SKU Level Accuracy - Last Month'!J:J,MATCH(C487,'SKU Level Accuracy - Last Month'!C:C,0)),0)</f>
        <v>1</v>
      </c>
      <c r="G487" s="68">
        <f>INDEX('Sales+FC'!A:A,MATCH($C487,'Sales+FC'!$H:$H,0))</f>
        <v>0</v>
      </c>
      <c r="H487" s="68">
        <f>INDEX('Sales+FC'!B:B,MATCH($C487,'Sales+FC'!$H:$H,0))</f>
        <v>1</v>
      </c>
      <c r="I487" s="68">
        <f>INDEX('Sales+FC'!C:C,MATCH($C487,'Sales+FC'!$H:$H,0))</f>
        <v>0</v>
      </c>
      <c r="J487" s="32">
        <f>SUMIFS('Sales+FC'!AV:AV,'Sales+FC'!$H:$H,$C487)</f>
        <v>1</v>
      </c>
      <c r="K487" s="32">
        <f>SUMIFS('Sales+FC'!AW:AW,'Sales+FC'!$H:$H,$C487)</f>
        <v>1</v>
      </c>
      <c r="L487" s="32">
        <f>SUMIFS('Sales+FC'!AX:AX,'Sales+FC'!$H:$H,$C487)</f>
        <v>0</v>
      </c>
      <c r="M487" s="34">
        <f>IFERROR(SUMIFS('Sales+FC'!$D:$D,'Sales+FC'!$H:$H,$C487)/AVERAGE(J487:L487),0)</f>
        <v>613.5</v>
      </c>
    </row>
    <row r="488" spans="1:13" x14ac:dyDescent="0.45">
      <c r="A488" s="15" t="str">
        <f>Master!C448</f>
        <v>D</v>
      </c>
      <c r="B488" s="15" t="str">
        <f>INDEX('Sales+FC'!$F:$F,MATCH(C488,'Sales+FC'!H:H,0))</f>
        <v>ABC-9</v>
      </c>
      <c r="C488" s="67" t="str">
        <f>Master!B448</f>
        <v>SKU-250</v>
      </c>
      <c r="D488" s="67" t="str">
        <f>IF(INDEX('Sales+FC'!I:I,MATCH(C488,'Sales+FC'!H:H,0))=0,"",INDEX('Sales+FC'!I:I,MATCH(C488,'Sales+FC'!H:H,0)))</f>
        <v>Description_250</v>
      </c>
      <c r="E488" s="29">
        <f>IFERROR(INDEX('SKU Level Accuracy - Last Month'!I:I,MATCH(C488,'SKU Level Accuracy - Last Month'!C:C,0)),0)</f>
        <v>1</v>
      </c>
      <c r="F488" s="29">
        <f>IFERROR(INDEX('SKU Level Accuracy - Last Month'!J:J,MATCH(C488,'SKU Level Accuracy - Last Month'!C:C,0)),0)</f>
        <v>1</v>
      </c>
      <c r="G488" s="68">
        <f>INDEX('Sales+FC'!A:A,MATCH($C488,'Sales+FC'!$H:$H,0))</f>
        <v>0</v>
      </c>
      <c r="H488" s="68">
        <f>INDEX('Sales+FC'!B:B,MATCH($C488,'Sales+FC'!$H:$H,0))</f>
        <v>30</v>
      </c>
      <c r="I488" s="68">
        <f>INDEX('Sales+FC'!C:C,MATCH($C488,'Sales+FC'!$H:$H,0))</f>
        <v>0</v>
      </c>
      <c r="J488" s="32">
        <f>SUMIFS('Sales+FC'!AV:AV,'Sales+FC'!$H:$H,$C488)</f>
        <v>30</v>
      </c>
      <c r="K488" s="32">
        <f>SUMIFS('Sales+FC'!AW:AW,'Sales+FC'!$H:$H,$C488)</f>
        <v>30</v>
      </c>
      <c r="L488" s="32">
        <f>SUMIFS('Sales+FC'!AX:AX,'Sales+FC'!$H:$H,$C488)</f>
        <v>1</v>
      </c>
      <c r="M488" s="34">
        <f>IFERROR(SUMIFS('Sales+FC'!$D:$D,'Sales+FC'!$H:$H,$C488)/AVERAGE(J488:L488),0)</f>
        <v>0</v>
      </c>
    </row>
    <row r="489" spans="1:13" x14ac:dyDescent="0.45">
      <c r="A489" s="15" t="str">
        <f>Master!C449</f>
        <v>D</v>
      </c>
      <c r="B489" s="15" t="str">
        <f>INDEX('Sales+FC'!$F:$F,MATCH(C489,'Sales+FC'!H:H,0))</f>
        <v>ABC-9</v>
      </c>
      <c r="C489" s="67" t="str">
        <f>Master!B449</f>
        <v>SKU-251</v>
      </c>
      <c r="D489" s="67" t="str">
        <f>IF(INDEX('Sales+FC'!I:I,MATCH(C489,'Sales+FC'!H:H,0))=0,"",INDEX('Sales+FC'!I:I,MATCH(C489,'Sales+FC'!H:H,0)))</f>
        <v>Description_251</v>
      </c>
      <c r="E489" s="29">
        <f>IFERROR(INDEX('SKU Level Accuracy - Last Month'!I:I,MATCH(C489,'SKU Level Accuracy - Last Month'!C:C,0)),0)</f>
        <v>1</v>
      </c>
      <c r="F489" s="29">
        <f>IFERROR(INDEX('SKU Level Accuracy - Last Month'!J:J,MATCH(C489,'SKU Level Accuracy - Last Month'!C:C,0)),0)</f>
        <v>1</v>
      </c>
      <c r="G489" s="68">
        <f>INDEX('Sales+FC'!A:A,MATCH($C489,'Sales+FC'!$H:$H,0))</f>
        <v>0</v>
      </c>
      <c r="H489" s="68">
        <f>INDEX('Sales+FC'!B:B,MATCH($C489,'Sales+FC'!$H:$H,0))</f>
        <v>50</v>
      </c>
      <c r="I489" s="68">
        <f>INDEX('Sales+FC'!C:C,MATCH($C489,'Sales+FC'!$H:$H,0))</f>
        <v>0</v>
      </c>
      <c r="J489" s="32">
        <f>SUMIFS('Sales+FC'!AV:AV,'Sales+FC'!$H:$H,$C489)</f>
        <v>50</v>
      </c>
      <c r="K489" s="32">
        <f>SUMIFS('Sales+FC'!AW:AW,'Sales+FC'!$H:$H,$C489)</f>
        <v>50</v>
      </c>
      <c r="L489" s="32">
        <f>SUMIFS('Sales+FC'!AX:AX,'Sales+FC'!$H:$H,$C489)</f>
        <v>0</v>
      </c>
      <c r="M489" s="34">
        <f>IFERROR(SUMIFS('Sales+FC'!$D:$D,'Sales+FC'!$H:$H,$C489)/AVERAGE(J489:L489),0)</f>
        <v>0</v>
      </c>
    </row>
    <row r="490" spans="1:13" x14ac:dyDescent="0.45">
      <c r="A490" s="15" t="str">
        <f>Master!C450</f>
        <v>D</v>
      </c>
      <c r="B490" s="15" t="str">
        <f>INDEX('Sales+FC'!$F:$F,MATCH(C490,'Sales+FC'!H:H,0))</f>
        <v>ABC-11</v>
      </c>
      <c r="C490" s="67" t="str">
        <f>Master!B450</f>
        <v>SKU-355</v>
      </c>
      <c r="D490" s="67" t="str">
        <f>IF(INDEX('Sales+FC'!I:I,MATCH(C490,'Sales+FC'!H:H,0))=0,"",INDEX('Sales+FC'!I:I,MATCH(C490,'Sales+FC'!H:H,0)))</f>
        <v>Description_355</v>
      </c>
      <c r="E490" s="29">
        <f>IFERROR(INDEX('SKU Level Accuracy - Last Month'!I:I,MATCH(C490,'SKU Level Accuracy - Last Month'!C:C,0)),0)</f>
        <v>1</v>
      </c>
      <c r="F490" s="29">
        <f>IFERROR(INDEX('SKU Level Accuracy - Last Month'!J:J,MATCH(C490,'SKU Level Accuracy - Last Month'!C:C,0)),0)</f>
        <v>1</v>
      </c>
      <c r="G490" s="68">
        <f>INDEX('Sales+FC'!A:A,MATCH($C490,'Sales+FC'!$H:$H,0))</f>
        <v>0</v>
      </c>
      <c r="H490" s="68">
        <f>INDEX('Sales+FC'!B:B,MATCH($C490,'Sales+FC'!$H:$H,0))</f>
        <v>74</v>
      </c>
      <c r="I490" s="68">
        <f>INDEX('Sales+FC'!C:C,MATCH($C490,'Sales+FC'!$H:$H,0))</f>
        <v>0</v>
      </c>
      <c r="J490" s="32">
        <f>SUMIFS('Sales+FC'!AV:AV,'Sales+FC'!$H:$H,$C490)</f>
        <v>74</v>
      </c>
      <c r="K490" s="32">
        <f>SUMIFS('Sales+FC'!AW:AW,'Sales+FC'!$H:$H,$C490)</f>
        <v>74</v>
      </c>
      <c r="L490" s="32">
        <f>SUMIFS('Sales+FC'!AX:AX,'Sales+FC'!$H:$H,$C490)</f>
        <v>49</v>
      </c>
      <c r="M490" s="34">
        <f>IFERROR(SUMIFS('Sales+FC'!$D:$D,'Sales+FC'!$H:$H,$C490)/AVERAGE(J490:L490),0)</f>
        <v>18.730964467005077</v>
      </c>
    </row>
    <row r="491" spans="1:13" x14ac:dyDescent="0.45">
      <c r="A491" s="15" t="str">
        <f>Master!C451</f>
        <v>D</v>
      </c>
      <c r="B491" s="15" t="str">
        <f>INDEX('Sales+FC'!$F:$F,MATCH(C491,'Sales+FC'!H:H,0))</f>
        <v>ABC-2</v>
      </c>
      <c r="C491" s="67" t="str">
        <f>Master!B451</f>
        <v>SKU-394</v>
      </c>
      <c r="D491" s="67" t="str">
        <f>IF(INDEX('Sales+FC'!I:I,MATCH(C491,'Sales+FC'!H:H,0))=0,"",INDEX('Sales+FC'!I:I,MATCH(C491,'Sales+FC'!H:H,0)))</f>
        <v>Description_394</v>
      </c>
      <c r="E491" s="29">
        <f>IFERROR(INDEX('SKU Level Accuracy - Last Month'!I:I,MATCH(C491,'SKU Level Accuracy - Last Month'!C:C,0)),0)</f>
        <v>1</v>
      </c>
      <c r="F491" s="29">
        <f>IFERROR(INDEX('SKU Level Accuracy - Last Month'!J:J,MATCH(C491,'SKU Level Accuracy - Last Month'!C:C,0)),0)</f>
        <v>1</v>
      </c>
      <c r="G491" s="68">
        <f>INDEX('Sales+FC'!A:A,MATCH($C491,'Sales+FC'!$H:$H,0))</f>
        <v>0</v>
      </c>
      <c r="H491" s="68">
        <f>INDEX('Sales+FC'!B:B,MATCH($C491,'Sales+FC'!$H:$H,0))</f>
        <v>0</v>
      </c>
      <c r="I491" s="68">
        <f>INDEX('Sales+FC'!C:C,MATCH($C491,'Sales+FC'!$H:$H,0))</f>
        <v>0</v>
      </c>
      <c r="J491" s="32">
        <f>SUMIFS('Sales+FC'!AV:AV,'Sales+FC'!$H:$H,$C491)</f>
        <v>0</v>
      </c>
      <c r="K491" s="32">
        <f>SUMIFS('Sales+FC'!AW:AW,'Sales+FC'!$H:$H,$C491)</f>
        <v>0</v>
      </c>
      <c r="L491" s="32">
        <f>SUMIFS('Sales+FC'!AX:AX,'Sales+FC'!$H:$H,$C491)</f>
        <v>0</v>
      </c>
      <c r="M491" s="34">
        <f>IFERROR(SUMIFS('Sales+FC'!$D:$D,'Sales+FC'!$H:$H,$C491)/AVERAGE(J491:L491),0)</f>
        <v>0</v>
      </c>
    </row>
    <row r="492" spans="1:13" x14ac:dyDescent="0.45">
      <c r="A492" s="15" t="str">
        <f>Master!C452</f>
        <v>D</v>
      </c>
      <c r="B492" s="15" t="str">
        <f>INDEX('Sales+FC'!$F:$F,MATCH(C492,'Sales+FC'!H:H,0))</f>
        <v>ABC-4</v>
      </c>
      <c r="C492" s="67" t="str">
        <f>Master!B452</f>
        <v>SKU-401</v>
      </c>
      <c r="D492" s="67" t="str">
        <f>IF(INDEX('Sales+FC'!I:I,MATCH(C492,'Sales+FC'!H:H,0))=0,"",INDEX('Sales+FC'!I:I,MATCH(C492,'Sales+FC'!H:H,0)))</f>
        <v>Description_401</v>
      </c>
      <c r="E492" s="29">
        <f>IFERROR(INDEX('SKU Level Accuracy - Last Month'!I:I,MATCH(C492,'SKU Level Accuracy - Last Month'!C:C,0)),0)</f>
        <v>1</v>
      </c>
      <c r="F492" s="29">
        <f>IFERROR(INDEX('SKU Level Accuracy - Last Month'!J:J,MATCH(C492,'SKU Level Accuracy - Last Month'!C:C,0)),0)</f>
        <v>1</v>
      </c>
      <c r="G492" s="68">
        <f>INDEX('Sales+FC'!A:A,MATCH($C492,'Sales+FC'!$H:$H,0))</f>
        <v>0</v>
      </c>
      <c r="H492" s="68">
        <f>INDEX('Sales+FC'!B:B,MATCH($C492,'Sales+FC'!$H:$H,0))</f>
        <v>0</v>
      </c>
      <c r="I492" s="68">
        <f>INDEX('Sales+FC'!C:C,MATCH($C492,'Sales+FC'!$H:$H,0))</f>
        <v>0</v>
      </c>
      <c r="J492" s="32">
        <f>SUMIFS('Sales+FC'!AV:AV,'Sales+FC'!$H:$H,$C492)</f>
        <v>0</v>
      </c>
      <c r="K492" s="32">
        <f>SUMIFS('Sales+FC'!AW:AW,'Sales+FC'!$H:$H,$C492)</f>
        <v>0</v>
      </c>
      <c r="L492" s="32">
        <f>SUMIFS('Sales+FC'!AX:AX,'Sales+FC'!$H:$H,$C492)</f>
        <v>0</v>
      </c>
      <c r="M492" s="34">
        <f>IFERROR(SUMIFS('Sales+FC'!$D:$D,'Sales+FC'!$H:$H,$C492)/AVERAGE(J492:L492),0)</f>
        <v>0</v>
      </c>
    </row>
    <row r="493" spans="1:13" x14ac:dyDescent="0.45">
      <c r="A493" s="15" t="str">
        <f>Master!C453</f>
        <v>D</v>
      </c>
      <c r="B493" s="15" t="str">
        <f>INDEX('Sales+FC'!$F:$F,MATCH(C493,'Sales+FC'!H:H,0))</f>
        <v>ABC-5</v>
      </c>
      <c r="C493" s="67" t="str">
        <f>Master!B453</f>
        <v>SKU-402</v>
      </c>
      <c r="D493" s="67" t="str">
        <f>IF(INDEX('Sales+FC'!I:I,MATCH(C493,'Sales+FC'!H:H,0))=0,"",INDEX('Sales+FC'!I:I,MATCH(C493,'Sales+FC'!H:H,0)))</f>
        <v>Description_402</v>
      </c>
      <c r="E493" s="29">
        <f>IFERROR(INDEX('SKU Level Accuracy - Last Month'!I:I,MATCH(C493,'SKU Level Accuracy - Last Month'!C:C,0)),0)</f>
        <v>1</v>
      </c>
      <c r="F493" s="29">
        <f>IFERROR(INDEX('SKU Level Accuracy - Last Month'!J:J,MATCH(C493,'SKU Level Accuracy - Last Month'!C:C,0)),0)</f>
        <v>1</v>
      </c>
      <c r="G493" s="68">
        <f>INDEX('Sales+FC'!A:A,MATCH($C493,'Sales+FC'!$H:$H,0))</f>
        <v>0</v>
      </c>
      <c r="H493" s="68">
        <f>INDEX('Sales+FC'!B:B,MATCH($C493,'Sales+FC'!$H:$H,0))</f>
        <v>0</v>
      </c>
      <c r="I493" s="68">
        <f>INDEX('Sales+FC'!C:C,MATCH($C493,'Sales+FC'!$H:$H,0))</f>
        <v>0</v>
      </c>
      <c r="J493" s="32">
        <f>SUMIFS('Sales+FC'!AV:AV,'Sales+FC'!$H:$H,$C493)</f>
        <v>0</v>
      </c>
      <c r="K493" s="32">
        <f>SUMIFS('Sales+FC'!AW:AW,'Sales+FC'!$H:$H,$C493)</f>
        <v>0</v>
      </c>
      <c r="L493" s="32">
        <f>SUMIFS('Sales+FC'!AX:AX,'Sales+FC'!$H:$H,$C493)</f>
        <v>0</v>
      </c>
      <c r="M493" s="34">
        <f>IFERROR(SUMIFS('Sales+FC'!$D:$D,'Sales+FC'!$H:$H,$C493)/AVERAGE(J493:L493),0)</f>
        <v>0</v>
      </c>
    </row>
    <row r="494" spans="1:13" x14ac:dyDescent="0.45">
      <c r="A494" s="15" t="str">
        <f>Master!C454</f>
        <v>D</v>
      </c>
      <c r="B494" s="15" t="str">
        <f>INDEX('Sales+FC'!$F:$F,MATCH(C494,'Sales+FC'!H:H,0))</f>
        <v>ABC-5</v>
      </c>
      <c r="C494" s="67" t="str">
        <f>Master!B454</f>
        <v>SKU-403</v>
      </c>
      <c r="D494" s="67" t="str">
        <f>IF(INDEX('Sales+FC'!I:I,MATCH(C494,'Sales+FC'!H:H,0))=0,"",INDEX('Sales+FC'!I:I,MATCH(C494,'Sales+FC'!H:H,0)))</f>
        <v>Description_403</v>
      </c>
      <c r="E494" s="29">
        <f>IFERROR(INDEX('SKU Level Accuracy - Last Month'!I:I,MATCH(C494,'SKU Level Accuracy - Last Month'!C:C,0)),0)</f>
        <v>1</v>
      </c>
      <c r="F494" s="29">
        <f>IFERROR(INDEX('SKU Level Accuracy - Last Month'!J:J,MATCH(C494,'SKU Level Accuracy - Last Month'!C:C,0)),0)</f>
        <v>1</v>
      </c>
      <c r="G494" s="68">
        <f>INDEX('Sales+FC'!A:A,MATCH($C494,'Sales+FC'!$H:$H,0))</f>
        <v>0</v>
      </c>
      <c r="H494" s="68">
        <f>INDEX('Sales+FC'!B:B,MATCH($C494,'Sales+FC'!$H:$H,0))</f>
        <v>0</v>
      </c>
      <c r="I494" s="68">
        <f>INDEX('Sales+FC'!C:C,MATCH($C494,'Sales+FC'!$H:$H,0))</f>
        <v>0</v>
      </c>
      <c r="J494" s="32">
        <f>SUMIFS('Sales+FC'!AV:AV,'Sales+FC'!$H:$H,$C494)</f>
        <v>0</v>
      </c>
      <c r="K494" s="32">
        <f>SUMIFS('Sales+FC'!AW:AW,'Sales+FC'!$H:$H,$C494)</f>
        <v>0</v>
      </c>
      <c r="L494" s="32">
        <f>SUMIFS('Sales+FC'!AX:AX,'Sales+FC'!$H:$H,$C494)</f>
        <v>0</v>
      </c>
      <c r="M494" s="34">
        <f>IFERROR(SUMIFS('Sales+FC'!$D:$D,'Sales+FC'!$H:$H,$C494)/AVERAGE(J494:L494),0)</f>
        <v>0</v>
      </c>
    </row>
    <row r="495" spans="1:13" x14ac:dyDescent="0.45">
      <c r="A495" s="15" t="str">
        <f>Master!C455</f>
        <v>D</v>
      </c>
      <c r="B495" s="15" t="str">
        <f>INDEX('Sales+FC'!$F:$F,MATCH(C495,'Sales+FC'!H:H,0))</f>
        <v>ABC-5</v>
      </c>
      <c r="C495" s="67" t="str">
        <f>Master!B455</f>
        <v>SKU-404</v>
      </c>
      <c r="D495" s="67" t="str">
        <f>IF(INDEX('Sales+FC'!I:I,MATCH(C495,'Sales+FC'!H:H,0))=0,"",INDEX('Sales+FC'!I:I,MATCH(C495,'Sales+FC'!H:H,0)))</f>
        <v>Description_404</v>
      </c>
      <c r="E495" s="29">
        <f>IFERROR(INDEX('SKU Level Accuracy - Last Month'!I:I,MATCH(C495,'SKU Level Accuracy - Last Month'!C:C,0)),0)</f>
        <v>1</v>
      </c>
      <c r="F495" s="29">
        <f>IFERROR(INDEX('SKU Level Accuracy - Last Month'!J:J,MATCH(C495,'SKU Level Accuracy - Last Month'!C:C,0)),0)</f>
        <v>1</v>
      </c>
      <c r="G495" s="68">
        <f>INDEX('Sales+FC'!A:A,MATCH($C495,'Sales+FC'!$H:$H,0))</f>
        <v>0</v>
      </c>
      <c r="H495" s="68">
        <f>INDEX('Sales+FC'!B:B,MATCH($C495,'Sales+FC'!$H:$H,0))</f>
        <v>0</v>
      </c>
      <c r="I495" s="68">
        <f>INDEX('Sales+FC'!C:C,MATCH($C495,'Sales+FC'!$H:$H,0))</f>
        <v>0</v>
      </c>
      <c r="J495" s="32">
        <f>SUMIFS('Sales+FC'!AV:AV,'Sales+FC'!$H:$H,$C495)</f>
        <v>0</v>
      </c>
      <c r="K495" s="32">
        <f>SUMIFS('Sales+FC'!AW:AW,'Sales+FC'!$H:$H,$C495)</f>
        <v>0</v>
      </c>
      <c r="L495" s="32">
        <f>SUMIFS('Sales+FC'!AX:AX,'Sales+FC'!$H:$H,$C495)</f>
        <v>0</v>
      </c>
      <c r="M495" s="34">
        <f>IFERROR(SUMIFS('Sales+FC'!$D:$D,'Sales+FC'!$H:$H,$C495)/AVERAGE(J495:L495),0)</f>
        <v>0</v>
      </c>
    </row>
    <row r="496" spans="1:13" x14ac:dyDescent="0.45">
      <c r="A496" s="15" t="str">
        <f>Master!C456</f>
        <v>D</v>
      </c>
      <c r="B496" s="15" t="str">
        <f>INDEX('Sales+FC'!$F:$F,MATCH(C496,'Sales+FC'!H:H,0))</f>
        <v>ABC-5</v>
      </c>
      <c r="C496" s="67" t="str">
        <f>Master!B456</f>
        <v>SKU-405</v>
      </c>
      <c r="D496" s="67" t="str">
        <f>IF(INDEX('Sales+FC'!I:I,MATCH(C496,'Sales+FC'!H:H,0))=0,"",INDEX('Sales+FC'!I:I,MATCH(C496,'Sales+FC'!H:H,0)))</f>
        <v>Description_405</v>
      </c>
      <c r="E496" s="29">
        <f>IFERROR(INDEX('SKU Level Accuracy - Last Month'!I:I,MATCH(C496,'SKU Level Accuracy - Last Month'!C:C,0)),0)</f>
        <v>1</v>
      </c>
      <c r="F496" s="29">
        <f>IFERROR(INDEX('SKU Level Accuracy - Last Month'!J:J,MATCH(C496,'SKU Level Accuracy - Last Month'!C:C,0)),0)</f>
        <v>1</v>
      </c>
      <c r="G496" s="68">
        <f>INDEX('Sales+FC'!A:A,MATCH($C496,'Sales+FC'!$H:$H,0))</f>
        <v>0</v>
      </c>
      <c r="H496" s="68">
        <f>INDEX('Sales+FC'!B:B,MATCH($C496,'Sales+FC'!$H:$H,0))</f>
        <v>0</v>
      </c>
      <c r="I496" s="68">
        <f>INDEX('Sales+FC'!C:C,MATCH($C496,'Sales+FC'!$H:$H,0))</f>
        <v>0</v>
      </c>
      <c r="J496" s="32">
        <f>SUMIFS('Sales+FC'!AV:AV,'Sales+FC'!$H:$H,$C496)</f>
        <v>0</v>
      </c>
      <c r="K496" s="32">
        <f>SUMIFS('Sales+FC'!AW:AW,'Sales+FC'!$H:$H,$C496)</f>
        <v>0</v>
      </c>
      <c r="L496" s="32">
        <f>SUMIFS('Sales+FC'!AX:AX,'Sales+FC'!$H:$H,$C496)</f>
        <v>0</v>
      </c>
      <c r="M496" s="34">
        <f>IFERROR(SUMIFS('Sales+FC'!$D:$D,'Sales+FC'!$H:$H,$C496)/AVERAGE(J496:L496),0)</f>
        <v>0</v>
      </c>
    </row>
    <row r="497" spans="1:13" x14ac:dyDescent="0.45">
      <c r="A497" s="15" t="str">
        <f>Master!C457</f>
        <v>D</v>
      </c>
      <c r="B497" s="15" t="str">
        <f>INDEX('Sales+FC'!$F:$F,MATCH(C497,'Sales+FC'!H:H,0))</f>
        <v>ABC-7</v>
      </c>
      <c r="C497" s="67" t="str">
        <f>Master!B457</f>
        <v>SKU-406</v>
      </c>
      <c r="D497" s="67" t="str">
        <f>IF(INDEX('Sales+FC'!I:I,MATCH(C497,'Sales+FC'!H:H,0))=0,"",INDEX('Sales+FC'!I:I,MATCH(C497,'Sales+FC'!H:H,0)))</f>
        <v>Description_406</v>
      </c>
      <c r="E497" s="29">
        <f>IFERROR(INDEX('SKU Level Accuracy - Last Month'!I:I,MATCH(C497,'SKU Level Accuracy - Last Month'!C:C,0)),0)</f>
        <v>0</v>
      </c>
      <c r="F497" s="29">
        <f>IFERROR(INDEX('SKU Level Accuracy - Last Month'!J:J,MATCH(C497,'SKU Level Accuracy - Last Month'!C:C,0)),0)</f>
        <v>0</v>
      </c>
      <c r="G497" s="68">
        <f>INDEX('Sales+FC'!A:A,MATCH($C497,'Sales+FC'!$H:$H,0))</f>
        <v>0</v>
      </c>
      <c r="H497" s="68">
        <f>INDEX('Sales+FC'!B:B,MATCH($C497,'Sales+FC'!$H:$H,0))</f>
        <v>0</v>
      </c>
      <c r="I497" s="68">
        <f>INDEX('Sales+FC'!C:C,MATCH($C497,'Sales+FC'!$H:$H,0))</f>
        <v>0</v>
      </c>
      <c r="J497" s="32">
        <f>SUMIFS('Sales+FC'!AV:AV,'Sales+FC'!$H:$H,$C497)</f>
        <v>0</v>
      </c>
      <c r="K497" s="32">
        <f>SUMIFS('Sales+FC'!AW:AW,'Sales+FC'!$H:$H,$C497)</f>
        <v>0</v>
      </c>
      <c r="L497" s="32">
        <f>SUMIFS('Sales+FC'!AX:AX,'Sales+FC'!$H:$H,$C497)</f>
        <v>0</v>
      </c>
      <c r="M497" s="34">
        <f>IFERROR(SUMIFS('Sales+FC'!$D:$D,'Sales+FC'!$H:$H,$C497)/AVERAGE(J497:L497),0)</f>
        <v>0</v>
      </c>
    </row>
    <row r="498" spans="1:13" x14ac:dyDescent="0.45">
      <c r="A498" s="15" t="str">
        <f>Master!C458</f>
        <v>D</v>
      </c>
      <c r="B498" s="15" t="str">
        <f>INDEX('Sales+FC'!$F:$F,MATCH(C498,'Sales+FC'!H:H,0))</f>
        <v>ABC-7</v>
      </c>
      <c r="C498" s="67" t="str">
        <f>Master!B458</f>
        <v>SKU-407</v>
      </c>
      <c r="D498" s="67" t="str">
        <f>IF(INDEX('Sales+FC'!I:I,MATCH(C498,'Sales+FC'!H:H,0))=0,"",INDEX('Sales+FC'!I:I,MATCH(C498,'Sales+FC'!H:H,0)))</f>
        <v>Description_407</v>
      </c>
      <c r="E498" s="29">
        <f>IFERROR(INDEX('SKU Level Accuracy - Last Month'!I:I,MATCH(C498,'SKU Level Accuracy - Last Month'!C:C,0)),0)</f>
        <v>0</v>
      </c>
      <c r="F498" s="29">
        <f>IFERROR(INDEX('SKU Level Accuracy - Last Month'!J:J,MATCH(C498,'SKU Level Accuracy - Last Month'!C:C,0)),0)</f>
        <v>0</v>
      </c>
      <c r="G498" s="68">
        <f>INDEX('Sales+FC'!A:A,MATCH($C498,'Sales+FC'!$H:$H,0))</f>
        <v>0</v>
      </c>
      <c r="H498" s="68">
        <f>INDEX('Sales+FC'!B:B,MATCH($C498,'Sales+FC'!$H:$H,0))</f>
        <v>0</v>
      </c>
      <c r="I498" s="68">
        <f>INDEX('Sales+FC'!C:C,MATCH($C498,'Sales+FC'!$H:$H,0))</f>
        <v>0</v>
      </c>
      <c r="J498" s="32">
        <f>SUMIFS('Sales+FC'!AV:AV,'Sales+FC'!$H:$H,$C498)</f>
        <v>0</v>
      </c>
      <c r="K498" s="32">
        <f>SUMIFS('Sales+FC'!AW:AW,'Sales+FC'!$H:$H,$C498)</f>
        <v>0</v>
      </c>
      <c r="L498" s="32">
        <f>SUMIFS('Sales+FC'!AX:AX,'Sales+FC'!$H:$H,$C498)</f>
        <v>0</v>
      </c>
      <c r="M498" s="34">
        <f>IFERROR(SUMIFS('Sales+FC'!$D:$D,'Sales+FC'!$H:$H,$C498)/AVERAGE(J498:L498),0)</f>
        <v>0</v>
      </c>
    </row>
    <row r="499" spans="1:13" x14ac:dyDescent="0.45">
      <c r="A499" s="15" t="str">
        <f>Master!C459</f>
        <v>D</v>
      </c>
      <c r="B499" s="15" t="str">
        <f>INDEX('Sales+FC'!$F:$F,MATCH(C499,'Sales+FC'!H:H,0))</f>
        <v>ABC-7</v>
      </c>
      <c r="C499" s="67" t="str">
        <f>Master!B459</f>
        <v>SKU-408</v>
      </c>
      <c r="D499" s="67" t="str">
        <f>IF(INDEX('Sales+FC'!I:I,MATCH(C499,'Sales+FC'!H:H,0))=0,"",INDEX('Sales+FC'!I:I,MATCH(C499,'Sales+FC'!H:H,0)))</f>
        <v>Description_408</v>
      </c>
      <c r="E499" s="29">
        <f>IFERROR(INDEX('SKU Level Accuracy - Last Month'!I:I,MATCH(C499,'SKU Level Accuracy - Last Month'!C:C,0)),0)</f>
        <v>0</v>
      </c>
      <c r="F499" s="29">
        <f>IFERROR(INDEX('SKU Level Accuracy - Last Month'!J:J,MATCH(C499,'SKU Level Accuracy - Last Month'!C:C,0)),0)</f>
        <v>0</v>
      </c>
      <c r="G499" s="68">
        <f>INDEX('Sales+FC'!A:A,MATCH($C499,'Sales+FC'!$H:$H,0))</f>
        <v>0</v>
      </c>
      <c r="H499" s="68">
        <f>INDEX('Sales+FC'!B:B,MATCH($C499,'Sales+FC'!$H:$H,0))</f>
        <v>0</v>
      </c>
      <c r="I499" s="68">
        <f>INDEX('Sales+FC'!C:C,MATCH($C499,'Sales+FC'!$H:$H,0))</f>
        <v>0</v>
      </c>
      <c r="J499" s="32">
        <f>SUMIFS('Sales+FC'!AV:AV,'Sales+FC'!$H:$H,$C499)</f>
        <v>0</v>
      </c>
      <c r="K499" s="32">
        <f>SUMIFS('Sales+FC'!AW:AW,'Sales+FC'!$H:$H,$C499)</f>
        <v>0</v>
      </c>
      <c r="L499" s="32">
        <f>SUMIFS('Sales+FC'!AX:AX,'Sales+FC'!$H:$H,$C499)</f>
        <v>0</v>
      </c>
      <c r="M499" s="34">
        <f>IFERROR(SUMIFS('Sales+FC'!$D:$D,'Sales+FC'!$H:$H,$C499)/AVERAGE(J499:L499),0)</f>
        <v>0</v>
      </c>
    </row>
    <row r="500" spans="1:13" x14ac:dyDescent="0.45">
      <c r="A500" s="15" t="str">
        <f>Master!C460</f>
        <v>D</v>
      </c>
      <c r="B500" s="15" t="str">
        <f>INDEX('Sales+FC'!$F:$F,MATCH(C500,'Sales+FC'!H:H,0))</f>
        <v>ABC-10</v>
      </c>
      <c r="C500" s="67" t="str">
        <f>Master!B460</f>
        <v>SKU-428</v>
      </c>
      <c r="D500" s="67" t="str">
        <f>IF(INDEX('Sales+FC'!I:I,MATCH(C500,'Sales+FC'!H:H,0))=0,"",INDEX('Sales+FC'!I:I,MATCH(C500,'Sales+FC'!H:H,0)))</f>
        <v>Description_428</v>
      </c>
      <c r="E500" s="29">
        <f>IFERROR(INDEX('SKU Level Accuracy - Last Month'!I:I,MATCH(C500,'SKU Level Accuracy - Last Month'!C:C,0)),0)</f>
        <v>1</v>
      </c>
      <c r="F500" s="29">
        <f>IFERROR(INDEX('SKU Level Accuracy - Last Month'!J:J,MATCH(C500,'SKU Level Accuracy - Last Month'!C:C,0)),0)</f>
        <v>1</v>
      </c>
      <c r="G500" s="68">
        <f>INDEX('Sales+FC'!A:A,MATCH($C500,'Sales+FC'!$H:$H,0))</f>
        <v>0</v>
      </c>
      <c r="H500" s="68">
        <f>INDEX('Sales+FC'!B:B,MATCH($C500,'Sales+FC'!$H:$H,0))</f>
        <v>0</v>
      </c>
      <c r="I500" s="68">
        <f>INDEX('Sales+FC'!C:C,MATCH($C500,'Sales+FC'!$H:$H,0))</f>
        <v>0</v>
      </c>
      <c r="J500" s="32">
        <f>SUMIFS('Sales+FC'!AV:AV,'Sales+FC'!$H:$H,$C500)</f>
        <v>0</v>
      </c>
      <c r="K500" s="32">
        <f>SUMIFS('Sales+FC'!AW:AW,'Sales+FC'!$H:$H,$C500)</f>
        <v>0</v>
      </c>
      <c r="L500" s="32">
        <f>SUMIFS('Sales+FC'!AX:AX,'Sales+FC'!$H:$H,$C500)</f>
        <v>0</v>
      </c>
      <c r="M500" s="34">
        <f>IFERROR(SUMIFS('Sales+FC'!$D:$D,'Sales+FC'!$H:$H,$C500)/AVERAGE(J500:L500),0)</f>
        <v>0</v>
      </c>
    </row>
    <row r="501" spans="1:13" x14ac:dyDescent="0.45">
      <c r="A501" s="15" t="str">
        <f>Master!C461</f>
        <v>D</v>
      </c>
      <c r="B501" s="15" t="str">
        <f>INDEX('Sales+FC'!$F:$F,MATCH(C501,'Sales+FC'!H:H,0))</f>
        <v>ABC-12</v>
      </c>
      <c r="C501" s="67" t="str">
        <f>Master!B461</f>
        <v>SKU-443</v>
      </c>
      <c r="D501" s="67" t="str">
        <f>IF(INDEX('Sales+FC'!I:I,MATCH(C501,'Sales+FC'!H:H,0))=0,"",INDEX('Sales+FC'!I:I,MATCH(C501,'Sales+FC'!H:H,0)))</f>
        <v>Description_443</v>
      </c>
      <c r="E501" s="29">
        <f>IFERROR(INDEX('SKU Level Accuracy - Last Month'!I:I,MATCH(C501,'SKU Level Accuracy - Last Month'!C:C,0)),0)</f>
        <v>1</v>
      </c>
      <c r="F501" s="29">
        <f>IFERROR(INDEX('SKU Level Accuracy - Last Month'!J:J,MATCH(C501,'SKU Level Accuracy - Last Month'!C:C,0)),0)</f>
        <v>1</v>
      </c>
      <c r="G501" s="68">
        <f>INDEX('Sales+FC'!A:A,MATCH($C501,'Sales+FC'!$H:$H,0))</f>
        <v>0</v>
      </c>
      <c r="H501" s="68">
        <f>INDEX('Sales+FC'!B:B,MATCH($C501,'Sales+FC'!$H:$H,0))</f>
        <v>0</v>
      </c>
      <c r="I501" s="68">
        <f>INDEX('Sales+FC'!C:C,MATCH($C501,'Sales+FC'!$H:$H,0))</f>
        <v>0</v>
      </c>
      <c r="J501" s="32">
        <f>SUMIFS('Sales+FC'!AV:AV,'Sales+FC'!$H:$H,$C501)</f>
        <v>0</v>
      </c>
      <c r="K501" s="32">
        <f>SUMIFS('Sales+FC'!AW:AW,'Sales+FC'!$H:$H,$C501)</f>
        <v>0</v>
      </c>
      <c r="L501" s="32">
        <f>SUMIFS('Sales+FC'!AX:AX,'Sales+FC'!$H:$H,$C501)</f>
        <v>0</v>
      </c>
      <c r="M501" s="34">
        <f>IFERROR(SUMIFS('Sales+FC'!$D:$D,'Sales+FC'!$H:$H,$C501)/AVERAGE(J501:L501),0)</f>
        <v>0</v>
      </c>
    </row>
    <row r="502" spans="1:13" x14ac:dyDescent="0.45">
      <c r="A502" s="15" t="str">
        <f>Master!C462</f>
        <v>D</v>
      </c>
      <c r="B502" s="15" t="str">
        <f>INDEX('Sales+FC'!$F:$F,MATCH(C502,'Sales+FC'!H:H,0))</f>
        <v>ABC-12</v>
      </c>
      <c r="C502" s="67" t="str">
        <f>Master!B462</f>
        <v>SKU-444</v>
      </c>
      <c r="D502" s="67" t="str">
        <f>IF(INDEX('Sales+FC'!I:I,MATCH(C502,'Sales+FC'!H:H,0))=0,"",INDEX('Sales+FC'!I:I,MATCH(C502,'Sales+FC'!H:H,0)))</f>
        <v>Description_444</v>
      </c>
      <c r="E502" s="29">
        <f>IFERROR(INDEX('SKU Level Accuracy - Last Month'!I:I,MATCH(C502,'SKU Level Accuracy - Last Month'!C:C,0)),0)</f>
        <v>1</v>
      </c>
      <c r="F502" s="29">
        <f>IFERROR(INDEX('SKU Level Accuracy - Last Month'!J:J,MATCH(C502,'SKU Level Accuracy - Last Month'!C:C,0)),0)</f>
        <v>1</v>
      </c>
      <c r="G502" s="68">
        <f>INDEX('Sales+FC'!A:A,MATCH($C502,'Sales+FC'!$H:$H,0))</f>
        <v>0</v>
      </c>
      <c r="H502" s="68">
        <f>INDEX('Sales+FC'!B:B,MATCH($C502,'Sales+FC'!$H:$H,0))</f>
        <v>0</v>
      </c>
      <c r="I502" s="68">
        <f>INDEX('Sales+FC'!C:C,MATCH($C502,'Sales+FC'!$H:$H,0))</f>
        <v>0</v>
      </c>
      <c r="J502" s="32">
        <f>SUMIFS('Sales+FC'!AV:AV,'Sales+FC'!$H:$H,$C502)</f>
        <v>0</v>
      </c>
      <c r="K502" s="32">
        <f>SUMIFS('Sales+FC'!AW:AW,'Sales+FC'!$H:$H,$C502)</f>
        <v>0</v>
      </c>
      <c r="L502" s="32">
        <f>SUMIFS('Sales+FC'!AX:AX,'Sales+FC'!$H:$H,$C502)</f>
        <v>0</v>
      </c>
      <c r="M502" s="34">
        <f>IFERROR(SUMIFS('Sales+FC'!$D:$D,'Sales+FC'!$H:$H,$C502)/AVERAGE(J502:L502),0)</f>
        <v>0</v>
      </c>
    </row>
    <row r="503" spans="1:13" x14ac:dyDescent="0.45">
      <c r="A503" s="15" t="str">
        <f>Master!C463</f>
        <v>D</v>
      </c>
      <c r="B503" s="15" t="str">
        <f>INDEX('Sales+FC'!$F:$F,MATCH(C503,'Sales+FC'!H:H,0))</f>
        <v>ABC-12</v>
      </c>
      <c r="C503" s="67" t="str">
        <f>Master!B463</f>
        <v>SKU-445</v>
      </c>
      <c r="D503" s="67" t="str">
        <f>IF(INDEX('Sales+FC'!I:I,MATCH(C503,'Sales+FC'!H:H,0))=0,"",INDEX('Sales+FC'!I:I,MATCH(C503,'Sales+FC'!H:H,0)))</f>
        <v>Description_445</v>
      </c>
      <c r="E503" s="29">
        <f>IFERROR(INDEX('SKU Level Accuracy - Last Month'!I:I,MATCH(C503,'SKU Level Accuracy - Last Month'!C:C,0)),0)</f>
        <v>1</v>
      </c>
      <c r="F503" s="29">
        <f>IFERROR(INDEX('SKU Level Accuracy - Last Month'!J:J,MATCH(C503,'SKU Level Accuracy - Last Month'!C:C,0)),0)</f>
        <v>1</v>
      </c>
      <c r="G503" s="68">
        <f>INDEX('Sales+FC'!A:A,MATCH($C503,'Sales+FC'!$H:$H,0))</f>
        <v>0</v>
      </c>
      <c r="H503" s="68">
        <f>INDEX('Sales+FC'!B:B,MATCH($C503,'Sales+FC'!$H:$H,0))</f>
        <v>0</v>
      </c>
      <c r="I503" s="68">
        <f>INDEX('Sales+FC'!C:C,MATCH($C503,'Sales+FC'!$H:$H,0))</f>
        <v>0</v>
      </c>
      <c r="J503" s="32">
        <f>SUMIFS('Sales+FC'!AV:AV,'Sales+FC'!$H:$H,$C503)</f>
        <v>0</v>
      </c>
      <c r="K503" s="32">
        <f>SUMIFS('Sales+FC'!AW:AW,'Sales+FC'!$H:$H,$C503)</f>
        <v>0</v>
      </c>
      <c r="L503" s="32">
        <f>SUMIFS('Sales+FC'!AX:AX,'Sales+FC'!$H:$H,$C503)</f>
        <v>0</v>
      </c>
      <c r="M503" s="34">
        <f>IFERROR(SUMIFS('Sales+FC'!$D:$D,'Sales+FC'!$H:$H,$C503)/AVERAGE(J503:L503),0)</f>
        <v>0</v>
      </c>
    </row>
    <row r="504" spans="1:13" x14ac:dyDescent="0.45">
      <c r="A504" s="15" t="str">
        <f>Master!C464</f>
        <v>D</v>
      </c>
      <c r="B504" s="15" t="str">
        <f>INDEX('Sales+FC'!$F:$F,MATCH(C504,'Sales+FC'!H:H,0))</f>
        <v>ABC-12</v>
      </c>
      <c r="C504" s="67" t="str">
        <f>Master!B464</f>
        <v>SKU-446</v>
      </c>
      <c r="D504" s="67" t="str">
        <f>IF(INDEX('Sales+FC'!I:I,MATCH(C504,'Sales+FC'!H:H,0))=0,"",INDEX('Sales+FC'!I:I,MATCH(C504,'Sales+FC'!H:H,0)))</f>
        <v>Description_446</v>
      </c>
      <c r="E504" s="29">
        <f>IFERROR(INDEX('SKU Level Accuracy - Last Month'!I:I,MATCH(C504,'SKU Level Accuracy - Last Month'!C:C,0)),0)</f>
        <v>1</v>
      </c>
      <c r="F504" s="29">
        <f>IFERROR(INDEX('SKU Level Accuracy - Last Month'!J:J,MATCH(C504,'SKU Level Accuracy - Last Month'!C:C,0)),0)</f>
        <v>1</v>
      </c>
      <c r="G504" s="68">
        <f>INDEX('Sales+FC'!A:A,MATCH($C504,'Sales+FC'!$H:$H,0))</f>
        <v>0</v>
      </c>
      <c r="H504" s="68">
        <f>INDEX('Sales+FC'!B:B,MATCH($C504,'Sales+FC'!$H:$H,0))</f>
        <v>0</v>
      </c>
      <c r="I504" s="68">
        <f>INDEX('Sales+FC'!C:C,MATCH($C504,'Sales+FC'!$H:$H,0))</f>
        <v>0</v>
      </c>
      <c r="J504" s="32">
        <f>SUMIFS('Sales+FC'!AV:AV,'Sales+FC'!$H:$H,$C504)</f>
        <v>0</v>
      </c>
      <c r="K504" s="32">
        <f>SUMIFS('Sales+FC'!AW:AW,'Sales+FC'!$H:$H,$C504)</f>
        <v>0</v>
      </c>
      <c r="L504" s="32">
        <f>SUMIFS('Sales+FC'!AX:AX,'Sales+FC'!$H:$H,$C504)</f>
        <v>0</v>
      </c>
      <c r="M504" s="34">
        <f>IFERROR(SUMIFS('Sales+FC'!$D:$D,'Sales+FC'!$H:$H,$C504)/AVERAGE(J504:L504),0)</f>
        <v>0</v>
      </c>
    </row>
    <row r="505" spans="1:13" x14ac:dyDescent="0.45">
      <c r="A505" s="15" t="str">
        <f>Master!C465</f>
        <v>D</v>
      </c>
      <c r="B505" s="15" t="str">
        <f>INDEX('Sales+FC'!$F:$F,MATCH(C505,'Sales+FC'!H:H,0))</f>
        <v>ABC-12</v>
      </c>
      <c r="C505" s="67" t="str">
        <f>Master!B465</f>
        <v>SKU-447</v>
      </c>
      <c r="D505" s="67" t="str">
        <f>IF(INDEX('Sales+FC'!I:I,MATCH(C505,'Sales+FC'!H:H,0))=0,"",INDEX('Sales+FC'!I:I,MATCH(C505,'Sales+FC'!H:H,0)))</f>
        <v>Description_447</v>
      </c>
      <c r="E505" s="29">
        <f>IFERROR(INDEX('SKU Level Accuracy - Last Month'!I:I,MATCH(C505,'SKU Level Accuracy - Last Month'!C:C,0)),0)</f>
        <v>1</v>
      </c>
      <c r="F505" s="29">
        <f>IFERROR(INDEX('SKU Level Accuracy - Last Month'!J:J,MATCH(C505,'SKU Level Accuracy - Last Month'!C:C,0)),0)</f>
        <v>1</v>
      </c>
      <c r="G505" s="68">
        <f>INDEX('Sales+FC'!A:A,MATCH($C505,'Sales+FC'!$H:$H,0))</f>
        <v>0</v>
      </c>
      <c r="H505" s="68">
        <f>INDEX('Sales+FC'!B:B,MATCH($C505,'Sales+FC'!$H:$H,0))</f>
        <v>0</v>
      </c>
      <c r="I505" s="68">
        <f>INDEX('Sales+FC'!C:C,MATCH($C505,'Sales+FC'!$H:$H,0))</f>
        <v>0</v>
      </c>
      <c r="J505" s="32">
        <f>SUMIFS('Sales+FC'!AV:AV,'Sales+FC'!$H:$H,$C505)</f>
        <v>0</v>
      </c>
      <c r="K505" s="32">
        <f>SUMIFS('Sales+FC'!AW:AW,'Sales+FC'!$H:$H,$C505)</f>
        <v>0</v>
      </c>
      <c r="L505" s="32">
        <f>SUMIFS('Sales+FC'!AX:AX,'Sales+FC'!$H:$H,$C505)</f>
        <v>0</v>
      </c>
      <c r="M505" s="34">
        <f>IFERROR(SUMIFS('Sales+FC'!$D:$D,'Sales+FC'!$H:$H,$C505)/AVERAGE(J505:L505),0)</f>
        <v>0</v>
      </c>
    </row>
    <row r="506" spans="1:13" x14ac:dyDescent="0.45">
      <c r="A506" s="15" t="str">
        <f>Master!C466</f>
        <v>D</v>
      </c>
      <c r="B506" s="15" t="str">
        <f>INDEX('Sales+FC'!$F:$F,MATCH(C506,'Sales+FC'!H:H,0))</f>
        <v>ABC-12</v>
      </c>
      <c r="C506" s="67" t="str">
        <f>Master!B466</f>
        <v>SKU-448</v>
      </c>
      <c r="D506" s="67" t="str">
        <f>IF(INDEX('Sales+FC'!I:I,MATCH(C506,'Sales+FC'!H:H,0))=0,"",INDEX('Sales+FC'!I:I,MATCH(C506,'Sales+FC'!H:H,0)))</f>
        <v>Description_448</v>
      </c>
      <c r="E506" s="29">
        <f>IFERROR(INDEX('SKU Level Accuracy - Last Month'!I:I,MATCH(C506,'SKU Level Accuracy - Last Month'!C:C,0)),0)</f>
        <v>1</v>
      </c>
      <c r="F506" s="29">
        <f>IFERROR(INDEX('SKU Level Accuracy - Last Month'!J:J,MATCH(C506,'SKU Level Accuracy - Last Month'!C:C,0)),0)</f>
        <v>1</v>
      </c>
      <c r="G506" s="68">
        <f>INDEX('Sales+FC'!A:A,MATCH($C506,'Sales+FC'!$H:$H,0))</f>
        <v>0</v>
      </c>
      <c r="H506" s="68">
        <f>INDEX('Sales+FC'!B:B,MATCH($C506,'Sales+FC'!$H:$H,0))</f>
        <v>0</v>
      </c>
      <c r="I506" s="68">
        <f>INDEX('Sales+FC'!C:C,MATCH($C506,'Sales+FC'!$H:$H,0))</f>
        <v>0</v>
      </c>
      <c r="J506" s="32">
        <f>SUMIFS('Sales+FC'!AV:AV,'Sales+FC'!$H:$H,$C506)</f>
        <v>0</v>
      </c>
      <c r="K506" s="32">
        <f>SUMIFS('Sales+FC'!AW:AW,'Sales+FC'!$H:$H,$C506)</f>
        <v>0</v>
      </c>
      <c r="L506" s="32">
        <f>SUMIFS('Sales+FC'!AX:AX,'Sales+FC'!$H:$H,$C506)</f>
        <v>0</v>
      </c>
      <c r="M506" s="34">
        <f>IFERROR(SUMIFS('Sales+FC'!$D:$D,'Sales+FC'!$H:$H,$C506)/AVERAGE(J506:L506),0)</f>
        <v>0</v>
      </c>
    </row>
    <row r="507" spans="1:13" x14ac:dyDescent="0.45">
      <c r="A507" s="15" t="str">
        <f>Master!C467</f>
        <v>D</v>
      </c>
      <c r="B507" s="15" t="str">
        <f>INDEX('Sales+FC'!$F:$F,MATCH(C507,'Sales+FC'!H:H,0))</f>
        <v>ABC-12</v>
      </c>
      <c r="C507" s="67" t="str">
        <f>Master!B467</f>
        <v>SKU-449</v>
      </c>
      <c r="D507" s="67" t="str">
        <f>IF(INDEX('Sales+FC'!I:I,MATCH(C507,'Sales+FC'!H:H,0))=0,"",INDEX('Sales+FC'!I:I,MATCH(C507,'Sales+FC'!H:H,0)))</f>
        <v>Description_449</v>
      </c>
      <c r="E507" s="29">
        <f>IFERROR(INDEX('SKU Level Accuracy - Last Month'!I:I,MATCH(C507,'SKU Level Accuracy - Last Month'!C:C,0)),0)</f>
        <v>1</v>
      </c>
      <c r="F507" s="29">
        <f>IFERROR(INDEX('SKU Level Accuracy - Last Month'!J:J,MATCH(C507,'SKU Level Accuracy - Last Month'!C:C,0)),0)</f>
        <v>1</v>
      </c>
      <c r="G507" s="68">
        <f>INDEX('Sales+FC'!A:A,MATCH($C507,'Sales+FC'!$H:$H,0))</f>
        <v>0</v>
      </c>
      <c r="H507" s="68">
        <f>INDEX('Sales+FC'!B:B,MATCH($C507,'Sales+FC'!$H:$H,0))</f>
        <v>0</v>
      </c>
      <c r="I507" s="68">
        <f>INDEX('Sales+FC'!C:C,MATCH($C507,'Sales+FC'!$H:$H,0))</f>
        <v>0</v>
      </c>
      <c r="J507" s="32">
        <f>SUMIFS('Sales+FC'!AV:AV,'Sales+FC'!$H:$H,$C507)</f>
        <v>0</v>
      </c>
      <c r="K507" s="32">
        <f>SUMIFS('Sales+FC'!AW:AW,'Sales+FC'!$H:$H,$C507)</f>
        <v>0</v>
      </c>
      <c r="L507" s="32">
        <f>SUMIFS('Sales+FC'!AX:AX,'Sales+FC'!$H:$H,$C507)</f>
        <v>0</v>
      </c>
      <c r="M507" s="34">
        <f>IFERROR(SUMIFS('Sales+FC'!$D:$D,'Sales+FC'!$H:$H,$C507)/AVERAGE(J507:L507),0)</f>
        <v>0</v>
      </c>
    </row>
  </sheetData>
  <sheetProtection algorithmName="SHA-512" hashValue="OPqk2G7+Acj6F+vvzuYQt/iVY+WizO7pHf1fmTSspGEe8bdI0V7ZF4xCtaZuQEzbq7lrT9J9dsvw+P56vrRHSA==" saltValue="IaaUCxEMO6bG1BiSHUEVIg==" spinCount="100000" sheet="1" objects="1" scenarios="1"/>
  <mergeCells count="5">
    <mergeCell ref="E22:F22"/>
    <mergeCell ref="J22:L22"/>
    <mergeCell ref="D2:P2"/>
    <mergeCell ref="E21:F21"/>
    <mergeCell ref="G21:M21"/>
  </mergeCells>
  <phoneticPr fontId="1" type="noConversion"/>
  <conditionalFormatting sqref="C47:C507">
    <cfRule type="expression" dxfId="26" priority="50">
      <formula>$A47="d"</formula>
    </cfRule>
    <cfRule type="expression" dxfId="25" priority="51">
      <formula>$A47="c"</formula>
    </cfRule>
    <cfRule type="expression" dxfId="24" priority="52">
      <formula>$A47="b"</formula>
    </cfRule>
    <cfRule type="expression" dxfId="23" priority="53">
      <formula>$A47="A"</formula>
    </cfRule>
  </conditionalFormatting>
  <conditionalFormatting sqref="D47:D507">
    <cfRule type="expression" dxfId="22" priority="46">
      <formula>$A47="d"</formula>
    </cfRule>
    <cfRule type="expression" dxfId="21" priority="47">
      <formula>$A47="c"</formula>
    </cfRule>
    <cfRule type="expression" dxfId="20" priority="48">
      <formula>$A47="b"</formula>
    </cfRule>
    <cfRule type="expression" dxfId="19" priority="49">
      <formula>$A47="A"</formula>
    </cfRule>
  </conditionalFormatting>
  <conditionalFormatting sqref="M24">
    <cfRule type="cellIs" dxfId="18" priority="41" operator="greaterThan">
      <formula>6</formula>
    </cfRule>
    <cfRule type="cellIs" dxfId="17" priority="42" operator="lessThan">
      <formula>2.5</formula>
    </cfRule>
    <cfRule type="cellIs" dxfId="16" priority="44" operator="greaterThan">
      <formula>3</formula>
    </cfRule>
  </conditionalFormatting>
  <conditionalFormatting sqref="M30:M43">
    <cfRule type="cellIs" dxfId="15" priority="38" operator="greaterThan">
      <formula>6</formula>
    </cfRule>
    <cfRule type="cellIs" dxfId="14" priority="39" operator="lessThan">
      <formula>2.5</formula>
    </cfRule>
    <cfRule type="cellIs" dxfId="13" priority="40" operator="greaterThan">
      <formula>3</formula>
    </cfRule>
  </conditionalFormatting>
  <conditionalFormatting sqref="M44">
    <cfRule type="cellIs" dxfId="12" priority="35" operator="greaterThan">
      <formula>6</formula>
    </cfRule>
    <cfRule type="cellIs" dxfId="11" priority="36" operator="lessThan">
      <formula>2.5</formula>
    </cfRule>
    <cfRule type="cellIs" dxfId="10" priority="37" operator="greaterThan">
      <formula>3</formula>
    </cfRule>
  </conditionalFormatting>
  <conditionalFormatting sqref="M47:M507">
    <cfRule type="cellIs" dxfId="9" priority="32" operator="greaterThan">
      <formula>6</formula>
    </cfRule>
    <cfRule type="cellIs" dxfId="8" priority="33" operator="lessThan">
      <formula>2.5</formula>
    </cfRule>
    <cfRule type="cellIs" dxfId="7" priority="34" operator="greaterThan">
      <formula>3</formula>
    </cfRule>
  </conditionalFormatting>
  <conditionalFormatting sqref="O24:O26">
    <cfRule type="cellIs" dxfId="6" priority="29" operator="greaterThan">
      <formula>6</formula>
    </cfRule>
    <cfRule type="cellIs" dxfId="5" priority="30" operator="lessThan">
      <formula>2.5</formula>
    </cfRule>
    <cfRule type="cellIs" dxfId="4" priority="31" operator="greaterThan">
      <formula>3</formula>
    </cfRule>
  </conditionalFormatting>
  <conditionalFormatting sqref="O30:O32">
    <cfRule type="iconSet" priority="28">
      <iconSet iconSet="3Symbols2">
        <cfvo type="percent" val="0"/>
        <cfvo type="percent" val="50"/>
        <cfvo type="percent" val="75"/>
      </iconSet>
    </cfRule>
  </conditionalFormatting>
  <conditionalFormatting sqref="E24:F24">
    <cfRule type="iconSet" priority="27">
      <iconSet iconSet="3Symbols2">
        <cfvo type="percent" val="0"/>
        <cfvo type="num" val="0.5"/>
        <cfvo type="num" val="0.7"/>
      </iconSet>
    </cfRule>
  </conditionalFormatting>
  <conditionalFormatting sqref="O47:O50">
    <cfRule type="expression" dxfId="3" priority="21">
      <formula>$P47="d"</formula>
    </cfRule>
    <cfRule type="expression" dxfId="2" priority="22">
      <formula>$P47="c"</formula>
    </cfRule>
    <cfRule type="expression" dxfId="1" priority="23">
      <formula>$P47="b"</formula>
    </cfRule>
    <cfRule type="expression" dxfId="0" priority="24">
      <formula>$P47="A"</formula>
    </cfRule>
  </conditionalFormatting>
  <conditionalFormatting sqref="E47:F507">
    <cfRule type="iconSet" priority="64">
      <iconSet iconSet="3Symbols2">
        <cfvo type="percent" val="0"/>
        <cfvo type="num" val="0.5"/>
        <cfvo type="num" val="0.7"/>
      </iconSet>
    </cfRule>
  </conditionalFormatting>
  <conditionalFormatting sqref="E30:F44">
    <cfRule type="iconSet" priority="65">
      <iconSet iconSet="3Symbols2">
        <cfvo type="percent" val="0"/>
        <cfvo type="num" val="0.5"/>
        <cfvo type="num" val="0.7"/>
      </iconSe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20766A-02CE-44EF-8701-8FA821D6D68F}">
          <x14:formula1>
            <xm:f>Master!$B$6:$B$467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C881C-0F46-4E3B-B0FE-53AEE7ACAD73}">
  <dimension ref="A2:BN468"/>
  <sheetViews>
    <sheetView showGridLines="0" workbookViewId="0">
      <selection activeCell="A8" sqref="A8"/>
    </sheetView>
  </sheetViews>
  <sheetFormatPr defaultRowHeight="14.25" outlineLevelCol="1" x14ac:dyDescent="0.45"/>
  <cols>
    <col min="1" max="1" width="13.85546875" style="72" bestFit="1" customWidth="1"/>
    <col min="2" max="2" width="12.42578125" style="72" bestFit="1" customWidth="1"/>
    <col min="3" max="4" width="14.42578125" style="72" bestFit="1" customWidth="1"/>
    <col min="5" max="5" width="11.140625" bestFit="1" customWidth="1"/>
    <col min="6" max="6" width="24" bestFit="1" customWidth="1"/>
    <col min="7" max="7" width="40.140625" bestFit="1" customWidth="1"/>
    <col min="8" max="8" width="15.28515625" bestFit="1" customWidth="1"/>
    <col min="9" max="9" width="31.28515625" customWidth="1"/>
    <col min="10" max="10" width="12.140625" customWidth="1" outlineLevel="1"/>
    <col min="11" max="11" width="10.5703125" customWidth="1" outlineLevel="1"/>
    <col min="12" max="22" width="12.140625" customWidth="1" outlineLevel="1"/>
    <col min="23" max="23" width="10.5703125" customWidth="1" outlineLevel="1"/>
    <col min="24" max="25" width="12.140625" customWidth="1" outlineLevel="1"/>
    <col min="26" max="28" width="10.5703125" customWidth="1" outlineLevel="1"/>
    <col min="29" max="29" width="12.140625" customWidth="1" outlineLevel="1"/>
    <col min="30" max="32" width="10.5703125" customWidth="1" outlineLevel="1"/>
    <col min="33" max="33" width="12.140625" customWidth="1" outlineLevel="1"/>
    <col min="34" max="34" width="11.42578125" bestFit="1" customWidth="1"/>
    <col min="35" max="35" width="12.28515625" bestFit="1" customWidth="1"/>
    <col min="36" max="36" width="12" bestFit="1" customWidth="1"/>
    <col min="37" max="37" width="11.5703125" bestFit="1" customWidth="1"/>
    <col min="38" max="38" width="11.85546875" bestFit="1" customWidth="1"/>
    <col min="39" max="39" width="12.28515625" bestFit="1" customWidth="1"/>
    <col min="40" max="40" width="11.28515625" bestFit="1" customWidth="1"/>
    <col min="41" max="41" width="12.28515625" bestFit="1" customWidth="1"/>
    <col min="42" max="42" width="12.140625" bestFit="1" customWidth="1"/>
    <col min="43" max="44" width="12.28515625" bestFit="1" customWidth="1"/>
    <col min="45" max="47" width="12.28515625" customWidth="1"/>
    <col min="48" max="48" width="12.28515625" bestFit="1" customWidth="1"/>
    <col min="49" max="49" width="12.140625" bestFit="1" customWidth="1"/>
    <col min="50" max="50" width="12.28515625" bestFit="1" customWidth="1"/>
    <col min="51" max="53" width="12.140625" bestFit="1" customWidth="1"/>
    <col min="54" max="54" width="12.28515625" bestFit="1" customWidth="1"/>
    <col min="55" max="66" width="12.28515625" customWidth="1"/>
  </cols>
  <sheetData>
    <row r="2" spans="1:66" ht="23.25" x14ac:dyDescent="0.7">
      <c r="C2" s="147" t="str">
        <f>" "&amp;Master!D1&amp;" Division Sales &amp; Forecast Report"</f>
        <v xml:space="preserve"> Region Division Sales &amp; Forecast Report</v>
      </c>
      <c r="D2" s="147"/>
      <c r="E2" s="147"/>
      <c r="F2" s="147"/>
      <c r="G2" s="147"/>
      <c r="H2" s="147"/>
      <c r="I2" s="147"/>
      <c r="J2" s="147"/>
    </row>
    <row r="4" spans="1:66" ht="14.65" thickBot="1" x14ac:dyDescent="0.5"/>
    <row r="5" spans="1:66" ht="14.65" thickBot="1" x14ac:dyDescent="0.5">
      <c r="J5" s="182" t="s">
        <v>1130</v>
      </c>
      <c r="K5" s="183"/>
      <c r="L5" s="184"/>
      <c r="M5" s="182" t="s">
        <v>1131</v>
      </c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4"/>
      <c r="Y5" s="182" t="s">
        <v>1131</v>
      </c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4"/>
      <c r="AK5" s="150" t="s">
        <v>114</v>
      </c>
      <c r="AL5" s="151"/>
      <c r="AM5" s="151"/>
      <c r="AN5" s="151"/>
      <c r="AO5" s="151"/>
      <c r="AP5" s="151"/>
      <c r="AQ5" s="151"/>
      <c r="AR5" s="151"/>
      <c r="AS5" s="151"/>
      <c r="AT5" s="151"/>
      <c r="AU5" s="152"/>
      <c r="AV5" s="153" t="s">
        <v>8</v>
      </c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5"/>
    </row>
    <row r="6" spans="1:66" ht="14.65" thickBot="1" x14ac:dyDescent="0.5">
      <c r="A6" s="74">
        <f>SUM(AK6:AU6)</f>
        <v>15493795</v>
      </c>
      <c r="B6" s="74">
        <f>SUM(AV6:AV6)</f>
        <v>1320474</v>
      </c>
      <c r="C6" s="74">
        <f>AVERAGE(AS6:AU6)</f>
        <v>1127273.6666666667</v>
      </c>
      <c r="I6" s="3" t="s">
        <v>88</v>
      </c>
      <c r="J6" s="82">
        <f t="shared" ref="J6:BN6" si="0">SUM(J8:J468)</f>
        <v>1443510</v>
      </c>
      <c r="K6" s="82">
        <f t="shared" si="0"/>
        <v>1765726</v>
      </c>
      <c r="L6" s="82">
        <f t="shared" si="0"/>
        <v>1259874</v>
      </c>
      <c r="M6" s="82">
        <f t="shared" si="0"/>
        <v>1645986</v>
      </c>
      <c r="N6" s="82">
        <f t="shared" si="0"/>
        <v>1502303</v>
      </c>
      <c r="O6" s="82">
        <f t="shared" si="0"/>
        <v>1366451</v>
      </c>
      <c r="P6" s="82">
        <f t="shared" si="0"/>
        <v>1370032</v>
      </c>
      <c r="Q6" s="82">
        <f t="shared" si="0"/>
        <v>1231156</v>
      </c>
      <c r="R6" s="82">
        <f t="shared" si="0"/>
        <v>1949190</v>
      </c>
      <c r="S6" s="82">
        <f t="shared" si="0"/>
        <v>1285088</v>
      </c>
      <c r="T6" s="82">
        <f t="shared" si="0"/>
        <v>1416409</v>
      </c>
      <c r="U6" s="82">
        <f t="shared" si="0"/>
        <v>1472047</v>
      </c>
      <c r="V6" s="82">
        <f t="shared" si="0"/>
        <v>1659105</v>
      </c>
      <c r="W6" s="82">
        <f t="shared" si="0"/>
        <v>1603249</v>
      </c>
      <c r="X6" s="82">
        <f t="shared" si="0"/>
        <v>2936558</v>
      </c>
      <c r="Y6" s="82">
        <f t="shared" si="0"/>
        <v>1228629</v>
      </c>
      <c r="Z6" s="82">
        <f t="shared" si="0"/>
        <v>1075378</v>
      </c>
      <c r="AA6" s="82">
        <f t="shared" si="0"/>
        <v>1114346</v>
      </c>
      <c r="AB6" s="82">
        <f t="shared" si="0"/>
        <v>1365029</v>
      </c>
      <c r="AC6" s="82">
        <f t="shared" si="0"/>
        <v>1184009</v>
      </c>
      <c r="AD6" s="82">
        <f t="shared" si="0"/>
        <v>1478428</v>
      </c>
      <c r="AE6" s="82">
        <f t="shared" si="0"/>
        <v>1681586</v>
      </c>
      <c r="AF6" s="82">
        <f t="shared" si="0"/>
        <v>1243679</v>
      </c>
      <c r="AG6" s="82">
        <f t="shared" si="0"/>
        <v>1268507</v>
      </c>
      <c r="AH6" s="82">
        <f t="shared" si="0"/>
        <v>1100978</v>
      </c>
      <c r="AI6" s="82">
        <f t="shared" si="0"/>
        <v>1146630</v>
      </c>
      <c r="AJ6" s="82">
        <f t="shared" si="0"/>
        <v>1662446</v>
      </c>
      <c r="AK6" s="82">
        <f t="shared" si="0"/>
        <v>1443891</v>
      </c>
      <c r="AL6" s="82">
        <f t="shared" si="0"/>
        <v>1292191</v>
      </c>
      <c r="AM6" s="82">
        <f t="shared" si="0"/>
        <v>1271194</v>
      </c>
      <c r="AN6" s="82">
        <f t="shared" si="0"/>
        <v>1442400</v>
      </c>
      <c r="AO6" s="82">
        <f t="shared" si="0"/>
        <v>2173807</v>
      </c>
      <c r="AP6" s="82">
        <f t="shared" si="0"/>
        <v>1786984</v>
      </c>
      <c r="AQ6" s="82">
        <f t="shared" si="0"/>
        <v>1458194</v>
      </c>
      <c r="AR6" s="82">
        <f t="shared" si="0"/>
        <v>1243313</v>
      </c>
      <c r="AS6" s="82">
        <f t="shared" si="0"/>
        <v>1329736</v>
      </c>
      <c r="AT6" s="82">
        <f t="shared" si="0"/>
        <v>1098881</v>
      </c>
      <c r="AU6" s="82">
        <f t="shared" si="0"/>
        <v>953204</v>
      </c>
      <c r="AV6" s="132">
        <f t="shared" si="0"/>
        <v>1320474</v>
      </c>
      <c r="AW6" s="133">
        <f t="shared" si="0"/>
        <v>1154190</v>
      </c>
      <c r="AX6" s="133">
        <f t="shared" si="0"/>
        <v>1084498</v>
      </c>
      <c r="AY6" s="133">
        <f t="shared" si="0"/>
        <v>1117545</v>
      </c>
      <c r="AZ6" s="133">
        <f t="shared" si="0"/>
        <v>1122520</v>
      </c>
      <c r="BA6" s="133">
        <f t="shared" si="0"/>
        <v>1076655</v>
      </c>
      <c r="BB6" s="133">
        <f t="shared" si="0"/>
        <v>1082178</v>
      </c>
      <c r="BC6" s="133">
        <f t="shared" si="0"/>
        <v>1099537</v>
      </c>
      <c r="BD6" s="133">
        <f t="shared" si="0"/>
        <v>839780</v>
      </c>
      <c r="BE6" s="133">
        <f t="shared" si="0"/>
        <v>844439</v>
      </c>
      <c r="BF6" s="133">
        <f t="shared" si="0"/>
        <v>827548</v>
      </c>
      <c r="BG6" s="133">
        <f t="shared" si="0"/>
        <v>818042</v>
      </c>
      <c r="BH6" s="133">
        <f t="shared" si="0"/>
        <v>843223</v>
      </c>
      <c r="BI6" s="133">
        <f t="shared" si="0"/>
        <v>833989</v>
      </c>
      <c r="BJ6" s="133">
        <f t="shared" si="0"/>
        <v>827467</v>
      </c>
      <c r="BK6" s="133">
        <f t="shared" si="0"/>
        <v>833254</v>
      </c>
      <c r="BL6" s="133">
        <f t="shared" si="0"/>
        <v>841163</v>
      </c>
      <c r="BM6" s="133">
        <f t="shared" si="0"/>
        <v>823355</v>
      </c>
      <c r="BN6" s="134">
        <f t="shared" si="0"/>
        <v>826973</v>
      </c>
    </row>
    <row r="7" spans="1:66" ht="14.65" thickBot="1" x14ac:dyDescent="0.5">
      <c r="A7" s="128" t="s">
        <v>12</v>
      </c>
      <c r="B7" s="129" t="s">
        <v>14</v>
      </c>
      <c r="C7" s="130" t="s">
        <v>84</v>
      </c>
      <c r="D7" s="129" t="s">
        <v>93</v>
      </c>
      <c r="E7" s="97" t="s">
        <v>37</v>
      </c>
      <c r="F7" s="98" t="s">
        <v>126</v>
      </c>
      <c r="G7" s="98" t="s">
        <v>127</v>
      </c>
      <c r="H7" s="98" t="s">
        <v>11</v>
      </c>
      <c r="I7" s="175" t="s">
        <v>38</v>
      </c>
      <c r="J7" s="98" t="s">
        <v>39</v>
      </c>
      <c r="K7" s="98" t="s">
        <v>40</v>
      </c>
      <c r="L7" s="98" t="s">
        <v>41</v>
      </c>
      <c r="M7" s="98" t="s">
        <v>42</v>
      </c>
      <c r="N7" s="98" t="s">
        <v>43</v>
      </c>
      <c r="O7" s="98" t="s">
        <v>44</v>
      </c>
      <c r="P7" s="98" t="s">
        <v>45</v>
      </c>
      <c r="Q7" s="98" t="s">
        <v>46</v>
      </c>
      <c r="R7" s="98" t="s">
        <v>47</v>
      </c>
      <c r="S7" s="98" t="s">
        <v>48</v>
      </c>
      <c r="T7" s="98" t="s">
        <v>49</v>
      </c>
      <c r="U7" s="98" t="s">
        <v>50</v>
      </c>
      <c r="V7" s="98" t="s">
        <v>51</v>
      </c>
      <c r="W7" s="98" t="s">
        <v>52</v>
      </c>
      <c r="X7" s="98" t="s">
        <v>53</v>
      </c>
      <c r="Y7" s="98" t="s">
        <v>54</v>
      </c>
      <c r="Z7" s="98" t="s">
        <v>55</v>
      </c>
      <c r="AA7" s="98" t="s">
        <v>56</v>
      </c>
      <c r="AB7" s="98" t="s">
        <v>57</v>
      </c>
      <c r="AC7" s="98" t="s">
        <v>58</v>
      </c>
      <c r="AD7" s="98" t="s">
        <v>59</v>
      </c>
      <c r="AE7" s="98" t="s">
        <v>60</v>
      </c>
      <c r="AF7" s="98" t="s">
        <v>61</v>
      </c>
      <c r="AG7" s="98" t="s">
        <v>62</v>
      </c>
      <c r="AH7" s="98" t="s">
        <v>63</v>
      </c>
      <c r="AI7" s="98" t="s">
        <v>64</v>
      </c>
      <c r="AJ7" s="98" t="s">
        <v>65</v>
      </c>
      <c r="AK7" s="98" t="s">
        <v>66</v>
      </c>
      <c r="AL7" s="98" t="s">
        <v>67</v>
      </c>
      <c r="AM7" s="98" t="s">
        <v>68</v>
      </c>
      <c r="AN7" s="98" t="s">
        <v>69</v>
      </c>
      <c r="AO7" s="98" t="s">
        <v>70</v>
      </c>
      <c r="AP7" s="98" t="s">
        <v>71</v>
      </c>
      <c r="AQ7" s="98" t="s">
        <v>72</v>
      </c>
      <c r="AR7" s="98" t="s">
        <v>73</v>
      </c>
      <c r="AS7" s="98" t="s">
        <v>74</v>
      </c>
      <c r="AT7" s="98" t="s">
        <v>75</v>
      </c>
      <c r="AU7" s="98" t="s">
        <v>76</v>
      </c>
      <c r="AV7" s="107" t="s">
        <v>77</v>
      </c>
      <c r="AW7" s="99" t="s">
        <v>78</v>
      </c>
      <c r="AX7" s="99" t="s">
        <v>79</v>
      </c>
      <c r="AY7" s="99" t="s">
        <v>80</v>
      </c>
      <c r="AZ7" s="99" t="s">
        <v>81</v>
      </c>
      <c r="BA7" s="99" t="s">
        <v>82</v>
      </c>
      <c r="BB7" s="99" t="s">
        <v>83</v>
      </c>
      <c r="BC7" s="99" t="s">
        <v>103</v>
      </c>
      <c r="BD7" s="99" t="s">
        <v>104</v>
      </c>
      <c r="BE7" s="99" t="s">
        <v>105</v>
      </c>
      <c r="BF7" s="99" t="s">
        <v>106</v>
      </c>
      <c r="BG7" s="99" t="s">
        <v>107</v>
      </c>
      <c r="BH7" s="99" t="s">
        <v>108</v>
      </c>
      <c r="BI7" s="99" t="s">
        <v>109</v>
      </c>
      <c r="BJ7" s="99" t="s">
        <v>110</v>
      </c>
      <c r="BK7" s="99" t="s">
        <v>111</v>
      </c>
      <c r="BL7" s="99" t="s">
        <v>113</v>
      </c>
      <c r="BM7" s="99" t="s">
        <v>112</v>
      </c>
      <c r="BN7" s="100" t="s">
        <v>115</v>
      </c>
    </row>
    <row r="8" spans="1:66" x14ac:dyDescent="0.45">
      <c r="A8" s="93">
        <f>SUM(AK8:AU8)</f>
        <v>552</v>
      </c>
      <c r="B8" s="94">
        <f t="shared" ref="B8:B71" si="1">SUM(AV8:AV8)</f>
        <v>30</v>
      </c>
      <c r="C8" s="139">
        <f>IFERROR(AVERAGE(AS8:AU8),0)</f>
        <v>33.666666666666664</v>
      </c>
      <c r="D8" s="139">
        <v>0</v>
      </c>
      <c r="E8" s="176" t="s">
        <v>125</v>
      </c>
      <c r="F8" s="102" t="s">
        <v>589</v>
      </c>
      <c r="G8" s="102" t="s">
        <v>603</v>
      </c>
      <c r="H8" s="103" t="s">
        <v>128</v>
      </c>
      <c r="I8" s="177" t="s">
        <v>669</v>
      </c>
      <c r="J8" s="104">
        <v>200</v>
      </c>
      <c r="K8" s="104">
        <v>270</v>
      </c>
      <c r="L8" s="104">
        <v>130</v>
      </c>
      <c r="M8" s="104">
        <v>200</v>
      </c>
      <c r="N8" s="104">
        <v>219</v>
      </c>
      <c r="O8" s="104">
        <v>142</v>
      </c>
      <c r="P8" s="104">
        <v>196</v>
      </c>
      <c r="Q8" s="104">
        <v>163</v>
      </c>
      <c r="R8" s="104">
        <v>122</v>
      </c>
      <c r="S8" s="104">
        <v>184</v>
      </c>
      <c r="T8" s="104">
        <v>257</v>
      </c>
      <c r="U8" s="104">
        <v>200</v>
      </c>
      <c r="V8" s="104">
        <v>63</v>
      </c>
      <c r="W8" s="104">
        <v>43</v>
      </c>
      <c r="X8" s="104">
        <v>42</v>
      </c>
      <c r="Y8" s="104">
        <v>40</v>
      </c>
      <c r="Z8" s="104">
        <v>24</v>
      </c>
      <c r="AA8" s="104">
        <v>61</v>
      </c>
      <c r="AB8" s="104">
        <v>39</v>
      </c>
      <c r="AC8" s="104">
        <v>43</v>
      </c>
      <c r="AD8" s="104">
        <v>29</v>
      </c>
      <c r="AE8" s="104">
        <v>26</v>
      </c>
      <c r="AF8" s="104">
        <v>56</v>
      </c>
      <c r="AG8" s="104">
        <v>42</v>
      </c>
      <c r="AH8" s="104">
        <v>44</v>
      </c>
      <c r="AI8" s="104">
        <v>41</v>
      </c>
      <c r="AJ8" s="104">
        <v>41</v>
      </c>
      <c r="AK8" s="104">
        <v>46</v>
      </c>
      <c r="AL8" s="104">
        <v>34</v>
      </c>
      <c r="AM8" s="104">
        <v>72</v>
      </c>
      <c r="AN8" s="104">
        <v>21</v>
      </c>
      <c r="AO8" s="104">
        <v>58</v>
      </c>
      <c r="AP8" s="104">
        <v>82</v>
      </c>
      <c r="AQ8" s="104">
        <v>76</v>
      </c>
      <c r="AR8" s="104">
        <v>62</v>
      </c>
      <c r="AS8" s="104">
        <v>66</v>
      </c>
      <c r="AT8" s="104">
        <v>35</v>
      </c>
      <c r="AU8" s="104">
        <v>0</v>
      </c>
      <c r="AV8" s="135">
        <v>30</v>
      </c>
      <c r="AW8" s="135">
        <v>30</v>
      </c>
      <c r="AX8" s="135">
        <v>13</v>
      </c>
      <c r="AY8" s="135">
        <v>15</v>
      </c>
      <c r="AZ8" s="135">
        <v>16</v>
      </c>
      <c r="BA8" s="135">
        <v>17</v>
      </c>
      <c r="BB8" s="135">
        <v>15</v>
      </c>
      <c r="BC8" s="136">
        <v>15</v>
      </c>
      <c r="BD8" s="136">
        <v>17</v>
      </c>
      <c r="BE8" s="136">
        <v>13</v>
      </c>
      <c r="BF8" s="136">
        <v>17</v>
      </c>
      <c r="BG8" s="136">
        <v>13</v>
      </c>
      <c r="BH8" s="136">
        <v>15</v>
      </c>
      <c r="BI8" s="136">
        <v>14</v>
      </c>
      <c r="BJ8" s="136">
        <v>13</v>
      </c>
      <c r="BK8" s="136">
        <v>15</v>
      </c>
      <c r="BL8" s="136">
        <v>16</v>
      </c>
      <c r="BM8" s="136">
        <v>17</v>
      </c>
      <c r="BN8" s="137">
        <v>15</v>
      </c>
    </row>
    <row r="9" spans="1:66" x14ac:dyDescent="0.45">
      <c r="A9" s="78">
        <f>SUM(AK9:AU9)</f>
        <v>2424</v>
      </c>
      <c r="B9" s="79">
        <f t="shared" si="1"/>
        <v>150</v>
      </c>
      <c r="C9" s="140">
        <f t="shared" ref="C9:C72" si="2">IFERROR(AVERAGE(AS9:AU9),0)</f>
        <v>122</v>
      </c>
      <c r="D9" s="140">
        <v>0</v>
      </c>
      <c r="E9" s="178" t="s">
        <v>125</v>
      </c>
      <c r="F9" s="76" t="s">
        <v>589</v>
      </c>
      <c r="G9" s="76" t="s">
        <v>603</v>
      </c>
      <c r="H9" s="86" t="s">
        <v>129</v>
      </c>
      <c r="I9" s="179" t="s">
        <v>670</v>
      </c>
      <c r="J9" s="87">
        <v>19</v>
      </c>
      <c r="K9" s="87">
        <v>0</v>
      </c>
      <c r="L9" s="87">
        <v>0</v>
      </c>
      <c r="M9" s="87">
        <v>0</v>
      </c>
      <c r="N9" s="87">
        <v>3587</v>
      </c>
      <c r="O9" s="87">
        <v>7294</v>
      </c>
      <c r="P9" s="87">
        <v>354</v>
      </c>
      <c r="Q9" s="87">
        <v>130</v>
      </c>
      <c r="R9" s="87">
        <v>136</v>
      </c>
      <c r="S9" s="87">
        <v>169</v>
      </c>
      <c r="T9" s="87">
        <v>273</v>
      </c>
      <c r="U9" s="87">
        <v>215</v>
      </c>
      <c r="V9" s="87">
        <v>113</v>
      </c>
      <c r="W9" s="87">
        <v>45</v>
      </c>
      <c r="X9" s="87">
        <v>181</v>
      </c>
      <c r="Y9" s="87">
        <v>305</v>
      </c>
      <c r="Z9" s="87">
        <v>55</v>
      </c>
      <c r="AA9" s="87">
        <v>111</v>
      </c>
      <c r="AB9" s="87">
        <v>61</v>
      </c>
      <c r="AC9" s="87">
        <v>156</v>
      </c>
      <c r="AD9" s="87">
        <v>204</v>
      </c>
      <c r="AE9" s="87">
        <v>182</v>
      </c>
      <c r="AF9" s="87">
        <v>157</v>
      </c>
      <c r="AG9" s="87">
        <v>119</v>
      </c>
      <c r="AH9" s="87">
        <v>151</v>
      </c>
      <c r="AI9" s="87">
        <v>174</v>
      </c>
      <c r="AJ9" s="87">
        <v>185</v>
      </c>
      <c r="AK9" s="87">
        <v>213</v>
      </c>
      <c r="AL9" s="87">
        <v>178</v>
      </c>
      <c r="AM9" s="87">
        <v>0</v>
      </c>
      <c r="AN9" s="87">
        <v>335</v>
      </c>
      <c r="AO9" s="87">
        <v>315</v>
      </c>
      <c r="AP9" s="87">
        <v>463</v>
      </c>
      <c r="AQ9" s="87">
        <v>503</v>
      </c>
      <c r="AR9" s="87">
        <v>51</v>
      </c>
      <c r="AS9" s="87">
        <v>185</v>
      </c>
      <c r="AT9" s="87">
        <v>181</v>
      </c>
      <c r="AU9" s="87">
        <v>0</v>
      </c>
      <c r="AV9" s="88">
        <v>150</v>
      </c>
      <c r="AW9" s="88">
        <v>150</v>
      </c>
      <c r="AX9" s="88">
        <v>63</v>
      </c>
      <c r="AY9" s="88">
        <v>64</v>
      </c>
      <c r="AZ9" s="88">
        <v>62</v>
      </c>
      <c r="BA9" s="88">
        <v>62</v>
      </c>
      <c r="BB9" s="88">
        <v>66</v>
      </c>
      <c r="BC9" s="89">
        <v>65</v>
      </c>
      <c r="BD9" s="89">
        <v>64</v>
      </c>
      <c r="BE9" s="89">
        <v>66</v>
      </c>
      <c r="BF9" s="89">
        <v>65</v>
      </c>
      <c r="BG9" s="89">
        <v>64</v>
      </c>
      <c r="BH9" s="89">
        <v>67</v>
      </c>
      <c r="BI9" s="89">
        <v>69</v>
      </c>
      <c r="BJ9" s="89">
        <v>63</v>
      </c>
      <c r="BK9" s="89">
        <v>64</v>
      </c>
      <c r="BL9" s="89">
        <v>62</v>
      </c>
      <c r="BM9" s="89">
        <v>62</v>
      </c>
      <c r="BN9" s="90">
        <v>64</v>
      </c>
    </row>
    <row r="10" spans="1:66" x14ac:dyDescent="0.45">
      <c r="A10" s="78">
        <f t="shared" ref="A10:A73" si="3">SUM(AK10:AU10)</f>
        <v>1087</v>
      </c>
      <c r="B10" s="79">
        <f t="shared" si="1"/>
        <v>40</v>
      </c>
      <c r="C10" s="140">
        <f t="shared" si="2"/>
        <v>47</v>
      </c>
      <c r="D10" s="140">
        <v>399</v>
      </c>
      <c r="E10" s="178" t="s">
        <v>125</v>
      </c>
      <c r="F10" s="76" t="s">
        <v>589</v>
      </c>
      <c r="G10" s="76" t="s">
        <v>603</v>
      </c>
      <c r="H10" s="86" t="s">
        <v>130</v>
      </c>
      <c r="I10" s="179" t="s">
        <v>671</v>
      </c>
      <c r="J10" s="87">
        <v>0</v>
      </c>
      <c r="K10" s="87">
        <v>0</v>
      </c>
      <c r="L10" s="87">
        <v>0</v>
      </c>
      <c r="M10" s="87">
        <v>312</v>
      </c>
      <c r="N10" s="87">
        <v>153</v>
      </c>
      <c r="O10" s="87">
        <v>174</v>
      </c>
      <c r="P10" s="87">
        <v>270</v>
      </c>
      <c r="Q10" s="87">
        <v>263</v>
      </c>
      <c r="R10" s="87">
        <v>241</v>
      </c>
      <c r="S10" s="87">
        <v>216</v>
      </c>
      <c r="T10" s="87">
        <v>214</v>
      </c>
      <c r="U10" s="87">
        <v>123</v>
      </c>
      <c r="V10" s="87">
        <v>140</v>
      </c>
      <c r="W10" s="87">
        <v>74</v>
      </c>
      <c r="X10" s="87">
        <v>103</v>
      </c>
      <c r="Y10" s="87">
        <v>144</v>
      </c>
      <c r="Z10" s="87">
        <v>98</v>
      </c>
      <c r="AA10" s="87">
        <v>106</v>
      </c>
      <c r="AB10" s="87">
        <v>119</v>
      </c>
      <c r="AC10" s="87">
        <v>134</v>
      </c>
      <c r="AD10" s="87">
        <v>78</v>
      </c>
      <c r="AE10" s="87">
        <v>115</v>
      </c>
      <c r="AF10" s="87">
        <v>55</v>
      </c>
      <c r="AG10" s="87">
        <v>65</v>
      </c>
      <c r="AH10" s="87">
        <v>90</v>
      </c>
      <c r="AI10" s="87">
        <v>81</v>
      </c>
      <c r="AJ10" s="87">
        <v>101</v>
      </c>
      <c r="AK10" s="87">
        <v>118</v>
      </c>
      <c r="AL10" s="87">
        <v>89</v>
      </c>
      <c r="AM10" s="87">
        <v>116</v>
      </c>
      <c r="AN10" s="87">
        <v>55</v>
      </c>
      <c r="AO10" s="87">
        <v>117</v>
      </c>
      <c r="AP10" s="87">
        <v>183</v>
      </c>
      <c r="AQ10" s="87">
        <v>179</v>
      </c>
      <c r="AR10" s="87">
        <v>89</v>
      </c>
      <c r="AS10" s="87">
        <v>68</v>
      </c>
      <c r="AT10" s="87">
        <v>55</v>
      </c>
      <c r="AU10" s="87">
        <v>18</v>
      </c>
      <c r="AV10" s="88">
        <v>40</v>
      </c>
      <c r="AW10" s="88">
        <v>40</v>
      </c>
      <c r="AX10" s="88">
        <v>16</v>
      </c>
      <c r="AY10" s="88">
        <v>16</v>
      </c>
      <c r="AZ10" s="88">
        <v>17</v>
      </c>
      <c r="BA10" s="88">
        <v>16</v>
      </c>
      <c r="BB10" s="88">
        <v>14</v>
      </c>
      <c r="BC10" s="89">
        <v>16</v>
      </c>
      <c r="BD10" s="89">
        <v>11</v>
      </c>
      <c r="BE10" s="89">
        <v>9</v>
      </c>
      <c r="BF10" s="89">
        <v>15</v>
      </c>
      <c r="BG10" s="89">
        <v>17</v>
      </c>
      <c r="BH10" s="89">
        <v>16</v>
      </c>
      <c r="BI10" s="89">
        <v>16</v>
      </c>
      <c r="BJ10" s="89">
        <v>17</v>
      </c>
      <c r="BK10" s="89">
        <v>16</v>
      </c>
      <c r="BL10" s="89">
        <v>17</v>
      </c>
      <c r="BM10" s="89">
        <v>16</v>
      </c>
      <c r="BN10" s="90">
        <v>15</v>
      </c>
    </row>
    <row r="11" spans="1:66" x14ac:dyDescent="0.45">
      <c r="A11" s="78">
        <f t="shared" si="3"/>
        <v>1414</v>
      </c>
      <c r="B11" s="79">
        <f t="shared" si="1"/>
        <v>60</v>
      </c>
      <c r="C11" s="140">
        <f t="shared" si="2"/>
        <v>94</v>
      </c>
      <c r="D11" s="140">
        <v>233</v>
      </c>
      <c r="E11" s="178" t="s">
        <v>125</v>
      </c>
      <c r="F11" s="76" t="s">
        <v>589</v>
      </c>
      <c r="G11" s="76" t="s">
        <v>603</v>
      </c>
      <c r="H11" s="86" t="s">
        <v>131</v>
      </c>
      <c r="I11" s="179" t="s">
        <v>672</v>
      </c>
      <c r="J11" s="87">
        <v>336</v>
      </c>
      <c r="K11" s="87">
        <v>356</v>
      </c>
      <c r="L11" s="87">
        <v>296</v>
      </c>
      <c r="M11" s="87">
        <v>343</v>
      </c>
      <c r="N11" s="87">
        <v>325</v>
      </c>
      <c r="O11" s="87">
        <v>196</v>
      </c>
      <c r="P11" s="87">
        <v>393</v>
      </c>
      <c r="Q11" s="87">
        <v>354</v>
      </c>
      <c r="R11" s="87">
        <v>373</v>
      </c>
      <c r="S11" s="87">
        <v>449</v>
      </c>
      <c r="T11" s="87">
        <v>444</v>
      </c>
      <c r="U11" s="87">
        <v>277</v>
      </c>
      <c r="V11" s="87">
        <v>220</v>
      </c>
      <c r="W11" s="87">
        <v>111</v>
      </c>
      <c r="X11" s="87">
        <v>136</v>
      </c>
      <c r="Y11" s="87">
        <v>126</v>
      </c>
      <c r="Z11" s="87">
        <v>118</v>
      </c>
      <c r="AA11" s="87">
        <v>98</v>
      </c>
      <c r="AB11" s="87">
        <v>100</v>
      </c>
      <c r="AC11" s="87">
        <v>157</v>
      </c>
      <c r="AD11" s="87">
        <v>130</v>
      </c>
      <c r="AE11" s="87">
        <v>203</v>
      </c>
      <c r="AF11" s="87">
        <v>148</v>
      </c>
      <c r="AG11" s="87">
        <v>104</v>
      </c>
      <c r="AH11" s="87">
        <v>170</v>
      </c>
      <c r="AI11" s="87">
        <v>103</v>
      </c>
      <c r="AJ11" s="87">
        <v>142</v>
      </c>
      <c r="AK11" s="87">
        <v>87</v>
      </c>
      <c r="AL11" s="87">
        <v>112</v>
      </c>
      <c r="AM11" s="87">
        <v>141</v>
      </c>
      <c r="AN11" s="87">
        <v>103</v>
      </c>
      <c r="AO11" s="87">
        <v>133</v>
      </c>
      <c r="AP11" s="87">
        <v>234</v>
      </c>
      <c r="AQ11" s="87">
        <v>218</v>
      </c>
      <c r="AR11" s="87">
        <v>104</v>
      </c>
      <c r="AS11" s="87">
        <v>109</v>
      </c>
      <c r="AT11" s="87">
        <v>81</v>
      </c>
      <c r="AU11" s="87">
        <v>92</v>
      </c>
      <c r="AV11" s="88">
        <v>60</v>
      </c>
      <c r="AW11" s="88">
        <v>60</v>
      </c>
      <c r="AX11" s="88">
        <v>55</v>
      </c>
      <c r="AY11" s="88">
        <v>28</v>
      </c>
      <c r="AZ11" s="88">
        <v>34</v>
      </c>
      <c r="BA11" s="88">
        <v>27</v>
      </c>
      <c r="BB11" s="88">
        <v>34</v>
      </c>
      <c r="BC11" s="89">
        <v>33</v>
      </c>
      <c r="BD11" s="89">
        <v>32</v>
      </c>
      <c r="BE11" s="89">
        <v>32</v>
      </c>
      <c r="BF11" s="89">
        <v>32</v>
      </c>
      <c r="BG11" s="89">
        <v>32</v>
      </c>
      <c r="BH11" s="89">
        <v>31</v>
      </c>
      <c r="BI11" s="89">
        <v>32</v>
      </c>
      <c r="BJ11" s="89">
        <v>30</v>
      </c>
      <c r="BK11" s="89">
        <v>28</v>
      </c>
      <c r="BL11" s="89">
        <v>34</v>
      </c>
      <c r="BM11" s="89">
        <v>27</v>
      </c>
      <c r="BN11" s="90">
        <v>34</v>
      </c>
    </row>
    <row r="12" spans="1:66" x14ac:dyDescent="0.45">
      <c r="A12" s="78">
        <f t="shared" si="3"/>
        <v>4046</v>
      </c>
      <c r="B12" s="79">
        <f t="shared" si="1"/>
        <v>80</v>
      </c>
      <c r="C12" s="140">
        <f t="shared" si="2"/>
        <v>247.33333333333334</v>
      </c>
      <c r="D12" s="140">
        <v>931</v>
      </c>
      <c r="E12" s="178" t="s">
        <v>125</v>
      </c>
      <c r="F12" s="76" t="s">
        <v>589</v>
      </c>
      <c r="G12" s="76" t="s">
        <v>603</v>
      </c>
      <c r="H12" s="86" t="s">
        <v>132</v>
      </c>
      <c r="I12" s="179" t="s">
        <v>673</v>
      </c>
      <c r="J12" s="87">
        <v>678</v>
      </c>
      <c r="K12" s="87">
        <v>4070</v>
      </c>
      <c r="L12" s="87">
        <v>428</v>
      </c>
      <c r="M12" s="87">
        <v>317</v>
      </c>
      <c r="N12" s="87">
        <v>408</v>
      </c>
      <c r="O12" s="87">
        <v>553</v>
      </c>
      <c r="P12" s="87">
        <v>777</v>
      </c>
      <c r="Q12" s="87">
        <v>826</v>
      </c>
      <c r="R12" s="87">
        <v>815</v>
      </c>
      <c r="S12" s="87">
        <v>841</v>
      </c>
      <c r="T12" s="87">
        <v>959</v>
      </c>
      <c r="U12" s="87">
        <v>761</v>
      </c>
      <c r="V12" s="87">
        <v>470</v>
      </c>
      <c r="W12" s="87">
        <v>245</v>
      </c>
      <c r="X12" s="87">
        <v>715</v>
      </c>
      <c r="Y12" s="87">
        <v>694</v>
      </c>
      <c r="Z12" s="87">
        <v>299</v>
      </c>
      <c r="AA12" s="87">
        <v>566</v>
      </c>
      <c r="AB12" s="87">
        <v>369</v>
      </c>
      <c r="AC12" s="87">
        <v>413</v>
      </c>
      <c r="AD12" s="87">
        <v>405</v>
      </c>
      <c r="AE12" s="87">
        <v>582</v>
      </c>
      <c r="AF12" s="87">
        <v>567</v>
      </c>
      <c r="AG12" s="87">
        <v>341</v>
      </c>
      <c r="AH12" s="87">
        <v>390</v>
      </c>
      <c r="AI12" s="87">
        <v>374</v>
      </c>
      <c r="AJ12" s="87">
        <v>460</v>
      </c>
      <c r="AK12" s="87">
        <v>405</v>
      </c>
      <c r="AL12" s="87">
        <v>423</v>
      </c>
      <c r="AM12" s="87">
        <v>397</v>
      </c>
      <c r="AN12" s="87">
        <v>243</v>
      </c>
      <c r="AO12" s="87">
        <v>399</v>
      </c>
      <c r="AP12" s="87">
        <v>668</v>
      </c>
      <c r="AQ12" s="87">
        <v>529</v>
      </c>
      <c r="AR12" s="87">
        <v>240</v>
      </c>
      <c r="AS12" s="87">
        <v>298</v>
      </c>
      <c r="AT12" s="87">
        <v>157</v>
      </c>
      <c r="AU12" s="87">
        <v>287</v>
      </c>
      <c r="AV12" s="88">
        <v>80</v>
      </c>
      <c r="AW12" s="88">
        <v>80</v>
      </c>
      <c r="AX12" s="88">
        <v>96</v>
      </c>
      <c r="AY12" s="88">
        <v>94</v>
      </c>
      <c r="AZ12" s="88">
        <v>103</v>
      </c>
      <c r="BA12" s="88">
        <v>84</v>
      </c>
      <c r="BB12" s="88">
        <v>88</v>
      </c>
      <c r="BC12" s="89">
        <v>90</v>
      </c>
      <c r="BD12" s="89">
        <v>86</v>
      </c>
      <c r="BE12" s="89">
        <v>79</v>
      </c>
      <c r="BF12" s="89">
        <v>100</v>
      </c>
      <c r="BG12" s="89">
        <v>89</v>
      </c>
      <c r="BH12" s="89">
        <v>109</v>
      </c>
      <c r="BI12" s="89">
        <v>108</v>
      </c>
      <c r="BJ12" s="89">
        <v>96</v>
      </c>
      <c r="BK12" s="89">
        <v>94</v>
      </c>
      <c r="BL12" s="89">
        <v>103</v>
      </c>
      <c r="BM12" s="89">
        <v>84</v>
      </c>
      <c r="BN12" s="90">
        <v>88</v>
      </c>
    </row>
    <row r="13" spans="1:66" x14ac:dyDescent="0.45">
      <c r="A13" s="78">
        <f t="shared" si="3"/>
        <v>1</v>
      </c>
      <c r="B13" s="79">
        <f t="shared" si="1"/>
        <v>0</v>
      </c>
      <c r="C13" s="140">
        <f t="shared" si="2"/>
        <v>0.33333333333333331</v>
      </c>
      <c r="D13" s="140">
        <v>1426</v>
      </c>
      <c r="E13" s="178" t="s">
        <v>125</v>
      </c>
      <c r="F13" s="76" t="s">
        <v>589</v>
      </c>
      <c r="G13" s="76" t="s">
        <v>603</v>
      </c>
      <c r="H13" s="86" t="s">
        <v>133</v>
      </c>
      <c r="I13" s="179" t="s">
        <v>674</v>
      </c>
      <c r="J13" s="87">
        <v>2</v>
      </c>
      <c r="K13" s="87">
        <v>9</v>
      </c>
      <c r="L13" s="87">
        <v>6</v>
      </c>
      <c r="M13" s="87">
        <v>18</v>
      </c>
      <c r="N13" s="87">
        <v>10</v>
      </c>
      <c r="O13" s="87">
        <v>14</v>
      </c>
      <c r="P13" s="87">
        <v>16</v>
      </c>
      <c r="Q13" s="87">
        <v>11</v>
      </c>
      <c r="R13" s="87">
        <v>26</v>
      </c>
      <c r="S13" s="87">
        <v>20</v>
      </c>
      <c r="T13" s="87">
        <v>34</v>
      </c>
      <c r="U13" s="87">
        <v>5</v>
      </c>
      <c r="V13" s="87">
        <v>7</v>
      </c>
      <c r="W13" s="87">
        <v>3</v>
      </c>
      <c r="X13" s="87">
        <v>4</v>
      </c>
      <c r="Y13" s="87">
        <v>5</v>
      </c>
      <c r="Z13" s="87">
        <v>7</v>
      </c>
      <c r="AA13" s="87">
        <v>11</v>
      </c>
      <c r="AB13" s="87">
        <v>11</v>
      </c>
      <c r="AC13" s="87">
        <v>0</v>
      </c>
      <c r="AD13" s="87">
        <v>0</v>
      </c>
      <c r="AE13" s="87">
        <v>0</v>
      </c>
      <c r="AF13" s="87">
        <v>1</v>
      </c>
      <c r="AG13" s="87">
        <v>0</v>
      </c>
      <c r="AH13" s="87">
        <v>0</v>
      </c>
      <c r="AI13" s="87">
        <v>0</v>
      </c>
      <c r="AJ13" s="87"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1</v>
      </c>
      <c r="AT13" s="87">
        <v>0</v>
      </c>
      <c r="AU13" s="87">
        <v>0</v>
      </c>
      <c r="AV13" s="88">
        <v>0</v>
      </c>
      <c r="AW13" s="88">
        <v>0</v>
      </c>
      <c r="AX13" s="88">
        <v>0</v>
      </c>
      <c r="AY13" s="88">
        <v>0</v>
      </c>
      <c r="AZ13" s="88">
        <v>0</v>
      </c>
      <c r="BA13" s="88">
        <v>0</v>
      </c>
      <c r="BB13" s="88">
        <v>0</v>
      </c>
      <c r="BC13" s="89">
        <v>0</v>
      </c>
      <c r="BD13" s="89">
        <v>0</v>
      </c>
      <c r="BE13" s="89">
        <v>0</v>
      </c>
      <c r="BF13" s="89">
        <v>0</v>
      </c>
      <c r="BG13" s="89">
        <v>0</v>
      </c>
      <c r="BH13" s="89">
        <v>0</v>
      </c>
      <c r="BI13" s="89">
        <v>0</v>
      </c>
      <c r="BJ13" s="89">
        <v>0</v>
      </c>
      <c r="BK13" s="89">
        <v>0</v>
      </c>
      <c r="BL13" s="89">
        <v>0</v>
      </c>
      <c r="BM13" s="89">
        <v>0</v>
      </c>
      <c r="BN13" s="90">
        <v>0</v>
      </c>
    </row>
    <row r="14" spans="1:66" x14ac:dyDescent="0.45">
      <c r="A14" s="78">
        <f t="shared" si="3"/>
        <v>227</v>
      </c>
      <c r="B14" s="79">
        <f t="shared" si="1"/>
        <v>15</v>
      </c>
      <c r="C14" s="140">
        <f t="shared" si="2"/>
        <v>10.333333333333334</v>
      </c>
      <c r="D14" s="140">
        <v>158</v>
      </c>
      <c r="E14" s="178" t="s">
        <v>125</v>
      </c>
      <c r="F14" s="76" t="s">
        <v>589</v>
      </c>
      <c r="G14" s="76" t="s">
        <v>603</v>
      </c>
      <c r="H14" s="86" t="s">
        <v>134</v>
      </c>
      <c r="I14" s="179" t="s">
        <v>675</v>
      </c>
      <c r="J14" s="87">
        <v>38</v>
      </c>
      <c r="K14" s="87">
        <v>66</v>
      </c>
      <c r="L14" s="87">
        <v>54</v>
      </c>
      <c r="M14" s="87">
        <v>72</v>
      </c>
      <c r="N14" s="87">
        <v>59</v>
      </c>
      <c r="O14" s="87">
        <v>46</v>
      </c>
      <c r="P14" s="87">
        <v>56</v>
      </c>
      <c r="Q14" s="87">
        <v>68</v>
      </c>
      <c r="R14" s="87">
        <v>56</v>
      </c>
      <c r="S14" s="87">
        <v>106</v>
      </c>
      <c r="T14" s="87">
        <v>70</v>
      </c>
      <c r="U14" s="87">
        <v>67</v>
      </c>
      <c r="V14" s="87">
        <v>44</v>
      </c>
      <c r="W14" s="87">
        <v>16</v>
      </c>
      <c r="X14" s="87">
        <v>50</v>
      </c>
      <c r="Y14" s="87">
        <v>27</v>
      </c>
      <c r="Z14" s="87">
        <v>13</v>
      </c>
      <c r="AA14" s="87">
        <v>29</v>
      </c>
      <c r="AB14" s="87">
        <v>5</v>
      </c>
      <c r="AC14" s="87">
        <v>0</v>
      </c>
      <c r="AD14" s="87">
        <v>0</v>
      </c>
      <c r="AE14" s="87">
        <v>0</v>
      </c>
      <c r="AF14" s="87">
        <v>16</v>
      </c>
      <c r="AG14" s="87">
        <v>21</v>
      </c>
      <c r="AH14" s="87">
        <v>12</v>
      </c>
      <c r="AI14" s="87">
        <v>26</v>
      </c>
      <c r="AJ14" s="87">
        <v>33</v>
      </c>
      <c r="AK14" s="87">
        <v>33</v>
      </c>
      <c r="AL14" s="87">
        <v>16</v>
      </c>
      <c r="AM14" s="87">
        <v>17</v>
      </c>
      <c r="AN14" s="87">
        <v>20</v>
      </c>
      <c r="AO14" s="87">
        <v>24</v>
      </c>
      <c r="AP14" s="87">
        <v>24</v>
      </c>
      <c r="AQ14" s="87">
        <v>16</v>
      </c>
      <c r="AR14" s="87">
        <v>46</v>
      </c>
      <c r="AS14" s="87">
        <v>12</v>
      </c>
      <c r="AT14" s="87">
        <v>19</v>
      </c>
      <c r="AU14" s="87">
        <v>0</v>
      </c>
      <c r="AV14" s="88">
        <v>15</v>
      </c>
      <c r="AW14" s="88">
        <v>15</v>
      </c>
      <c r="AX14" s="88">
        <v>1</v>
      </c>
      <c r="AY14" s="88">
        <v>1</v>
      </c>
      <c r="AZ14" s="88">
        <v>1</v>
      </c>
      <c r="BA14" s="88">
        <v>1</v>
      </c>
      <c r="BB14" s="88">
        <v>1</v>
      </c>
      <c r="BC14" s="89">
        <v>1</v>
      </c>
      <c r="BD14" s="89">
        <v>1</v>
      </c>
      <c r="BE14" s="89">
        <v>1</v>
      </c>
      <c r="BF14" s="89">
        <v>1</v>
      </c>
      <c r="BG14" s="89">
        <v>1</v>
      </c>
      <c r="BH14" s="89">
        <v>1</v>
      </c>
      <c r="BI14" s="89">
        <v>1</v>
      </c>
      <c r="BJ14" s="89">
        <v>1</v>
      </c>
      <c r="BK14" s="89">
        <v>1</v>
      </c>
      <c r="BL14" s="89">
        <v>1</v>
      </c>
      <c r="BM14" s="89">
        <v>1</v>
      </c>
      <c r="BN14" s="90">
        <v>1</v>
      </c>
    </row>
    <row r="15" spans="1:66" x14ac:dyDescent="0.45">
      <c r="A15" s="78">
        <f t="shared" si="3"/>
        <v>1143</v>
      </c>
      <c r="B15" s="79">
        <f t="shared" si="1"/>
        <v>30</v>
      </c>
      <c r="C15" s="140">
        <f t="shared" si="2"/>
        <v>39.333333333333336</v>
      </c>
      <c r="D15" s="140">
        <v>0</v>
      </c>
      <c r="E15" s="178" t="s">
        <v>125</v>
      </c>
      <c r="F15" s="76" t="s">
        <v>589</v>
      </c>
      <c r="G15" s="76" t="s">
        <v>603</v>
      </c>
      <c r="H15" s="86" t="s">
        <v>135</v>
      </c>
      <c r="I15" s="179" t="s">
        <v>676</v>
      </c>
      <c r="J15" s="87">
        <v>259</v>
      </c>
      <c r="K15" s="87">
        <v>357</v>
      </c>
      <c r="L15" s="87">
        <v>771</v>
      </c>
      <c r="M15" s="87">
        <v>258</v>
      </c>
      <c r="N15" s="87">
        <v>188</v>
      </c>
      <c r="O15" s="87">
        <v>280</v>
      </c>
      <c r="P15" s="87">
        <v>384</v>
      </c>
      <c r="Q15" s="87">
        <v>255</v>
      </c>
      <c r="R15" s="87">
        <v>320</v>
      </c>
      <c r="S15" s="87">
        <v>308</v>
      </c>
      <c r="T15" s="87">
        <v>567</v>
      </c>
      <c r="U15" s="87">
        <v>423</v>
      </c>
      <c r="V15" s="87">
        <v>220</v>
      </c>
      <c r="W15" s="87">
        <v>204</v>
      </c>
      <c r="X15" s="87">
        <v>438</v>
      </c>
      <c r="Y15" s="87">
        <v>207</v>
      </c>
      <c r="Z15" s="87">
        <v>104</v>
      </c>
      <c r="AA15" s="87">
        <v>162</v>
      </c>
      <c r="AB15" s="87">
        <v>117</v>
      </c>
      <c r="AC15" s="87">
        <v>149</v>
      </c>
      <c r="AD15" s="87">
        <v>105</v>
      </c>
      <c r="AE15" s="87">
        <v>189</v>
      </c>
      <c r="AF15" s="87">
        <v>204</v>
      </c>
      <c r="AG15" s="87">
        <v>86</v>
      </c>
      <c r="AH15" s="87">
        <v>157</v>
      </c>
      <c r="AI15" s="87">
        <v>117</v>
      </c>
      <c r="AJ15" s="87">
        <v>183</v>
      </c>
      <c r="AK15" s="87">
        <v>147</v>
      </c>
      <c r="AL15" s="87">
        <v>124</v>
      </c>
      <c r="AM15" s="87">
        <v>124</v>
      </c>
      <c r="AN15" s="87">
        <v>117</v>
      </c>
      <c r="AO15" s="87">
        <v>132</v>
      </c>
      <c r="AP15" s="87">
        <v>145</v>
      </c>
      <c r="AQ15" s="87">
        <v>168</v>
      </c>
      <c r="AR15" s="87">
        <v>68</v>
      </c>
      <c r="AS15" s="87">
        <v>78</v>
      </c>
      <c r="AT15" s="87">
        <v>40</v>
      </c>
      <c r="AU15" s="87">
        <v>0</v>
      </c>
      <c r="AV15" s="88">
        <v>30</v>
      </c>
      <c r="AW15" s="88">
        <v>30</v>
      </c>
      <c r="AX15" s="88">
        <v>17</v>
      </c>
      <c r="AY15" s="88">
        <v>17</v>
      </c>
      <c r="AZ15" s="88">
        <v>17</v>
      </c>
      <c r="BA15" s="88">
        <v>17</v>
      </c>
      <c r="BB15" s="88">
        <v>17</v>
      </c>
      <c r="BC15" s="89">
        <v>17</v>
      </c>
      <c r="BD15" s="89">
        <v>17</v>
      </c>
      <c r="BE15" s="89">
        <v>17</v>
      </c>
      <c r="BF15" s="89">
        <v>17</v>
      </c>
      <c r="BG15" s="89">
        <v>17</v>
      </c>
      <c r="BH15" s="89">
        <v>17</v>
      </c>
      <c r="BI15" s="89">
        <v>17</v>
      </c>
      <c r="BJ15" s="89">
        <v>17</v>
      </c>
      <c r="BK15" s="89">
        <v>17</v>
      </c>
      <c r="BL15" s="89">
        <v>17</v>
      </c>
      <c r="BM15" s="89">
        <v>17</v>
      </c>
      <c r="BN15" s="90">
        <v>17</v>
      </c>
    </row>
    <row r="16" spans="1:66" x14ac:dyDescent="0.45">
      <c r="A16" s="78">
        <f t="shared" si="3"/>
        <v>56</v>
      </c>
      <c r="B16" s="79">
        <f t="shared" si="1"/>
        <v>0</v>
      </c>
      <c r="C16" s="140">
        <f t="shared" si="2"/>
        <v>0</v>
      </c>
      <c r="D16" s="140">
        <v>0</v>
      </c>
      <c r="E16" s="178" t="s">
        <v>125</v>
      </c>
      <c r="F16" s="76" t="s">
        <v>589</v>
      </c>
      <c r="G16" s="76" t="s">
        <v>604</v>
      </c>
      <c r="H16" s="86" t="s">
        <v>136</v>
      </c>
      <c r="I16" s="179" t="s">
        <v>677</v>
      </c>
      <c r="J16" s="87">
        <v>843</v>
      </c>
      <c r="K16" s="87">
        <v>784</v>
      </c>
      <c r="L16" s="87">
        <v>603</v>
      </c>
      <c r="M16" s="87">
        <v>585</v>
      </c>
      <c r="N16" s="87">
        <v>737</v>
      </c>
      <c r="O16" s="87">
        <v>869</v>
      </c>
      <c r="P16" s="87">
        <v>193</v>
      </c>
      <c r="Q16" s="87">
        <v>191</v>
      </c>
      <c r="R16" s="87">
        <v>141</v>
      </c>
      <c r="S16" s="87">
        <v>235</v>
      </c>
      <c r="T16" s="87">
        <v>79</v>
      </c>
      <c r="U16" s="87">
        <v>161</v>
      </c>
      <c r="V16" s="87">
        <v>278</v>
      </c>
      <c r="W16" s="87">
        <v>450</v>
      </c>
      <c r="X16" s="87">
        <v>245</v>
      </c>
      <c r="Y16" s="87">
        <v>113</v>
      </c>
      <c r="Z16" s="87">
        <v>31</v>
      </c>
      <c r="AA16" s="87">
        <v>29</v>
      </c>
      <c r="AB16" s="87">
        <v>17</v>
      </c>
      <c r="AC16" s="87">
        <v>33</v>
      </c>
      <c r="AD16" s="87">
        <v>40</v>
      </c>
      <c r="AE16" s="87">
        <v>22</v>
      </c>
      <c r="AF16" s="87">
        <v>4</v>
      </c>
      <c r="AG16" s="87">
        <v>0</v>
      </c>
      <c r="AH16" s="87">
        <v>8</v>
      </c>
      <c r="AI16" s="87">
        <v>5</v>
      </c>
      <c r="AJ16" s="87">
        <v>1</v>
      </c>
      <c r="AK16" s="87">
        <v>5</v>
      </c>
      <c r="AL16" s="87">
        <v>1</v>
      </c>
      <c r="AM16" s="87">
        <v>5</v>
      </c>
      <c r="AN16" s="87">
        <v>4</v>
      </c>
      <c r="AO16" s="87">
        <v>12</v>
      </c>
      <c r="AP16" s="87">
        <v>14</v>
      </c>
      <c r="AQ16" s="87">
        <v>15</v>
      </c>
      <c r="AR16" s="87">
        <v>0</v>
      </c>
      <c r="AS16" s="87">
        <v>0</v>
      </c>
      <c r="AT16" s="87">
        <v>0</v>
      </c>
      <c r="AU16" s="87">
        <v>0</v>
      </c>
      <c r="AV16" s="88">
        <v>0</v>
      </c>
      <c r="AW16" s="88">
        <v>0</v>
      </c>
      <c r="AX16" s="88">
        <v>11</v>
      </c>
      <c r="AY16" s="88">
        <v>9</v>
      </c>
      <c r="AZ16" s="88">
        <v>10</v>
      </c>
      <c r="BA16" s="88">
        <v>8</v>
      </c>
      <c r="BB16" s="88">
        <v>8</v>
      </c>
      <c r="BC16" s="89">
        <v>8</v>
      </c>
      <c r="BD16" s="89">
        <v>10</v>
      </c>
      <c r="BE16" s="89">
        <v>8</v>
      </c>
      <c r="BF16" s="89">
        <v>13</v>
      </c>
      <c r="BG16" s="89">
        <v>9</v>
      </c>
      <c r="BH16" s="89">
        <v>11</v>
      </c>
      <c r="BI16" s="89">
        <v>11</v>
      </c>
      <c r="BJ16" s="89">
        <v>10</v>
      </c>
      <c r="BK16" s="89">
        <v>11</v>
      </c>
      <c r="BL16" s="89">
        <v>10</v>
      </c>
      <c r="BM16" s="89">
        <v>13</v>
      </c>
      <c r="BN16" s="90">
        <v>10</v>
      </c>
    </row>
    <row r="17" spans="1:66" x14ac:dyDescent="0.45">
      <c r="A17" s="78">
        <f t="shared" si="3"/>
        <v>772</v>
      </c>
      <c r="B17" s="79">
        <f t="shared" si="1"/>
        <v>0</v>
      </c>
      <c r="C17" s="140">
        <f t="shared" si="2"/>
        <v>48.333333333333336</v>
      </c>
      <c r="D17" s="140">
        <v>1701</v>
      </c>
      <c r="E17" s="178" t="s">
        <v>125</v>
      </c>
      <c r="F17" s="76" t="s">
        <v>589</v>
      </c>
      <c r="G17" s="76" t="s">
        <v>604</v>
      </c>
      <c r="H17" s="86" t="s">
        <v>137</v>
      </c>
      <c r="I17" s="179" t="s">
        <v>678</v>
      </c>
      <c r="J17" s="87">
        <v>2248</v>
      </c>
      <c r="K17" s="87">
        <v>2631</v>
      </c>
      <c r="L17" s="87">
        <v>1843</v>
      </c>
      <c r="M17" s="87">
        <v>2725</v>
      </c>
      <c r="N17" s="87">
        <v>2952</v>
      </c>
      <c r="O17" s="87">
        <v>1814</v>
      </c>
      <c r="P17" s="87">
        <v>1147</v>
      </c>
      <c r="Q17" s="87">
        <v>1062</v>
      </c>
      <c r="R17" s="87">
        <v>1036</v>
      </c>
      <c r="S17" s="87">
        <v>1030</v>
      </c>
      <c r="T17" s="87">
        <v>0</v>
      </c>
      <c r="U17" s="87">
        <v>0</v>
      </c>
      <c r="V17" s="87">
        <v>0</v>
      </c>
      <c r="W17" s="87">
        <v>1367</v>
      </c>
      <c r="X17" s="87">
        <v>1843</v>
      </c>
      <c r="Y17" s="87">
        <v>269</v>
      </c>
      <c r="Z17" s="87">
        <v>106</v>
      </c>
      <c r="AA17" s="87">
        <v>99</v>
      </c>
      <c r="AB17" s="87">
        <v>166</v>
      </c>
      <c r="AC17" s="87">
        <v>151</v>
      </c>
      <c r="AD17" s="87">
        <v>108</v>
      </c>
      <c r="AE17" s="87">
        <v>234</v>
      </c>
      <c r="AF17" s="87">
        <v>26</v>
      </c>
      <c r="AG17" s="87">
        <v>32</v>
      </c>
      <c r="AH17" s="87">
        <v>25</v>
      </c>
      <c r="AI17" s="87">
        <v>22</v>
      </c>
      <c r="AJ17" s="87">
        <v>56</v>
      </c>
      <c r="AK17" s="87">
        <v>68</v>
      </c>
      <c r="AL17" s="87">
        <v>45</v>
      </c>
      <c r="AM17" s="87">
        <v>46</v>
      </c>
      <c r="AN17" s="87">
        <v>54</v>
      </c>
      <c r="AO17" s="87">
        <v>68</v>
      </c>
      <c r="AP17" s="87">
        <v>131</v>
      </c>
      <c r="AQ17" s="87">
        <v>189</v>
      </c>
      <c r="AR17" s="87">
        <v>26</v>
      </c>
      <c r="AS17" s="87">
        <v>53</v>
      </c>
      <c r="AT17" s="87">
        <v>54</v>
      </c>
      <c r="AU17" s="87">
        <v>38</v>
      </c>
      <c r="AV17" s="88">
        <v>0</v>
      </c>
      <c r="AW17" s="88">
        <v>0</v>
      </c>
      <c r="AX17" s="88">
        <v>45</v>
      </c>
      <c r="AY17" s="88">
        <v>43</v>
      </c>
      <c r="AZ17" s="88">
        <v>41</v>
      </c>
      <c r="BA17" s="88">
        <v>40</v>
      </c>
      <c r="BB17" s="88">
        <v>38</v>
      </c>
      <c r="BC17" s="89">
        <v>36</v>
      </c>
      <c r="BD17" s="89">
        <v>34</v>
      </c>
      <c r="BE17" s="89">
        <v>32</v>
      </c>
      <c r="BF17" s="89">
        <v>31</v>
      </c>
      <c r="BG17" s="89">
        <v>29</v>
      </c>
      <c r="BH17" s="89">
        <v>27</v>
      </c>
      <c r="BI17" s="89">
        <v>25</v>
      </c>
      <c r="BJ17" s="89">
        <v>23</v>
      </c>
      <c r="BK17" s="89">
        <v>21</v>
      </c>
      <c r="BL17" s="89">
        <v>20</v>
      </c>
      <c r="BM17" s="89">
        <v>18</v>
      </c>
      <c r="BN17" s="90">
        <v>16</v>
      </c>
    </row>
    <row r="18" spans="1:66" x14ac:dyDescent="0.45">
      <c r="A18" s="78">
        <f t="shared" si="3"/>
        <v>3054</v>
      </c>
      <c r="B18" s="79">
        <f t="shared" si="1"/>
        <v>230</v>
      </c>
      <c r="C18" s="140">
        <f t="shared" si="2"/>
        <v>304.66666666666669</v>
      </c>
      <c r="D18" s="140">
        <v>2213</v>
      </c>
      <c r="E18" s="178" t="s">
        <v>125</v>
      </c>
      <c r="F18" s="76" t="s">
        <v>589</v>
      </c>
      <c r="G18" s="76" t="s">
        <v>604</v>
      </c>
      <c r="H18" s="86" t="s">
        <v>138</v>
      </c>
      <c r="I18" s="179" t="s">
        <v>679</v>
      </c>
      <c r="J18" s="87">
        <v>11741</v>
      </c>
      <c r="K18" s="87">
        <v>9973</v>
      </c>
      <c r="L18" s="87">
        <v>48</v>
      </c>
      <c r="M18" s="87">
        <v>108</v>
      </c>
      <c r="N18" s="87">
        <v>27898</v>
      </c>
      <c r="O18" s="87">
        <v>7659</v>
      </c>
      <c r="P18" s="87">
        <v>5039</v>
      </c>
      <c r="Q18" s="87">
        <v>4524</v>
      </c>
      <c r="R18" s="87">
        <v>7381</v>
      </c>
      <c r="S18" s="87">
        <v>10437</v>
      </c>
      <c r="T18" s="87">
        <v>839</v>
      </c>
      <c r="U18" s="87">
        <v>0</v>
      </c>
      <c r="V18" s="87">
        <v>0</v>
      </c>
      <c r="W18" s="87">
        <v>0</v>
      </c>
      <c r="X18" s="87">
        <v>4609</v>
      </c>
      <c r="Y18" s="87">
        <v>2419</v>
      </c>
      <c r="Z18" s="87">
        <v>660</v>
      </c>
      <c r="AA18" s="87">
        <v>882</v>
      </c>
      <c r="AB18" s="87">
        <v>25</v>
      </c>
      <c r="AC18" s="87">
        <v>5571</v>
      </c>
      <c r="AD18" s="87">
        <v>432</v>
      </c>
      <c r="AE18" s="87">
        <v>236</v>
      </c>
      <c r="AF18" s="87">
        <v>292</v>
      </c>
      <c r="AG18" s="87">
        <v>110</v>
      </c>
      <c r="AH18" s="87">
        <v>55</v>
      </c>
      <c r="AI18" s="87">
        <v>27</v>
      </c>
      <c r="AJ18" s="87">
        <v>179</v>
      </c>
      <c r="AK18" s="87">
        <v>97</v>
      </c>
      <c r="AL18" s="87">
        <v>139</v>
      </c>
      <c r="AM18" s="87">
        <v>218</v>
      </c>
      <c r="AN18" s="87">
        <v>170</v>
      </c>
      <c r="AO18" s="87">
        <v>335</v>
      </c>
      <c r="AP18" s="87">
        <v>592</v>
      </c>
      <c r="AQ18" s="87">
        <v>395</v>
      </c>
      <c r="AR18" s="87">
        <v>194</v>
      </c>
      <c r="AS18" s="87">
        <v>379</v>
      </c>
      <c r="AT18" s="87">
        <v>263</v>
      </c>
      <c r="AU18" s="87">
        <v>272</v>
      </c>
      <c r="AV18" s="88">
        <v>230</v>
      </c>
      <c r="AW18" s="88">
        <v>230</v>
      </c>
      <c r="AX18" s="88">
        <v>268</v>
      </c>
      <c r="AY18" s="88">
        <v>237</v>
      </c>
      <c r="AZ18" s="88">
        <v>252</v>
      </c>
      <c r="BA18" s="88">
        <v>203</v>
      </c>
      <c r="BB18" s="88">
        <v>198</v>
      </c>
      <c r="BC18" s="89">
        <v>217</v>
      </c>
      <c r="BD18" s="89">
        <v>265</v>
      </c>
      <c r="BE18" s="89">
        <v>236</v>
      </c>
      <c r="BF18" s="89">
        <v>210</v>
      </c>
      <c r="BG18" s="89">
        <v>182</v>
      </c>
      <c r="BH18" s="89">
        <v>230</v>
      </c>
      <c r="BI18" s="89">
        <v>228</v>
      </c>
      <c r="BJ18" s="89">
        <v>268</v>
      </c>
      <c r="BK18" s="89">
        <v>237</v>
      </c>
      <c r="BL18" s="89">
        <v>252</v>
      </c>
      <c r="BM18" s="89">
        <v>203</v>
      </c>
      <c r="BN18" s="90">
        <v>198</v>
      </c>
    </row>
    <row r="19" spans="1:66" x14ac:dyDescent="0.45">
      <c r="A19" s="78">
        <f t="shared" si="3"/>
        <v>67</v>
      </c>
      <c r="B19" s="79">
        <f t="shared" si="1"/>
        <v>0</v>
      </c>
      <c r="C19" s="140">
        <f t="shared" si="2"/>
        <v>0</v>
      </c>
      <c r="D19" s="140">
        <v>0</v>
      </c>
      <c r="E19" s="178" t="s">
        <v>125</v>
      </c>
      <c r="F19" s="76" t="s">
        <v>589</v>
      </c>
      <c r="G19" s="76" t="s">
        <v>604</v>
      </c>
      <c r="H19" s="86" t="s">
        <v>139</v>
      </c>
      <c r="I19" s="179" t="s">
        <v>680</v>
      </c>
      <c r="J19" s="87">
        <v>0</v>
      </c>
      <c r="K19" s="87">
        <v>0</v>
      </c>
      <c r="L19" s="87">
        <v>0</v>
      </c>
      <c r="M19" s="87">
        <v>1</v>
      </c>
      <c r="N19" s="87">
        <v>0</v>
      </c>
      <c r="O19" s="87">
        <v>0</v>
      </c>
      <c r="P19" s="87">
        <v>162</v>
      </c>
      <c r="Q19" s="87">
        <v>204</v>
      </c>
      <c r="R19" s="87">
        <v>81</v>
      </c>
      <c r="S19" s="87">
        <v>58</v>
      </c>
      <c r="T19" s="87">
        <v>64</v>
      </c>
      <c r="U19" s="87">
        <v>12</v>
      </c>
      <c r="V19" s="87">
        <v>17</v>
      </c>
      <c r="W19" s="87">
        <v>4</v>
      </c>
      <c r="X19" s="87">
        <v>23</v>
      </c>
      <c r="Y19" s="87">
        <v>5</v>
      </c>
      <c r="Z19" s="87">
        <v>6</v>
      </c>
      <c r="AA19" s="87">
        <v>5</v>
      </c>
      <c r="AB19" s="87">
        <v>7</v>
      </c>
      <c r="AC19" s="87">
        <v>25</v>
      </c>
      <c r="AD19" s="87">
        <v>13</v>
      </c>
      <c r="AE19" s="87">
        <v>8</v>
      </c>
      <c r="AF19" s="87">
        <v>4</v>
      </c>
      <c r="AG19" s="87">
        <v>2</v>
      </c>
      <c r="AH19" s="87">
        <v>2</v>
      </c>
      <c r="AI19" s="87">
        <v>1</v>
      </c>
      <c r="AJ19" s="87"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53</v>
      </c>
      <c r="AP19" s="87">
        <v>14</v>
      </c>
      <c r="AQ19" s="87">
        <v>0</v>
      </c>
      <c r="AR19" s="87">
        <v>0</v>
      </c>
      <c r="AS19" s="87">
        <v>0</v>
      </c>
      <c r="AT19" s="87">
        <v>0</v>
      </c>
      <c r="AU19" s="87">
        <v>0</v>
      </c>
      <c r="AV19" s="88">
        <v>0</v>
      </c>
      <c r="AW19" s="88">
        <v>0</v>
      </c>
      <c r="AX19" s="88">
        <v>0</v>
      </c>
      <c r="AY19" s="88">
        <v>0</v>
      </c>
      <c r="AZ19" s="88">
        <v>0</v>
      </c>
      <c r="BA19" s="88">
        <v>0</v>
      </c>
      <c r="BB19" s="88">
        <v>0</v>
      </c>
      <c r="BC19" s="89">
        <v>0</v>
      </c>
      <c r="BD19" s="89">
        <v>0</v>
      </c>
      <c r="BE19" s="89">
        <v>0</v>
      </c>
      <c r="BF19" s="89">
        <v>0</v>
      </c>
      <c r="BG19" s="89">
        <v>0</v>
      </c>
      <c r="BH19" s="89">
        <v>0</v>
      </c>
      <c r="BI19" s="89">
        <v>0</v>
      </c>
      <c r="BJ19" s="89">
        <v>0</v>
      </c>
      <c r="BK19" s="89">
        <v>0</v>
      </c>
      <c r="BL19" s="89">
        <v>0</v>
      </c>
      <c r="BM19" s="89">
        <v>0</v>
      </c>
      <c r="BN19" s="90">
        <v>0</v>
      </c>
    </row>
    <row r="20" spans="1:66" x14ac:dyDescent="0.45">
      <c r="A20" s="78">
        <f t="shared" si="3"/>
        <v>111</v>
      </c>
      <c r="B20" s="79">
        <f t="shared" si="1"/>
        <v>0</v>
      </c>
      <c r="C20" s="140">
        <f t="shared" si="2"/>
        <v>0</v>
      </c>
      <c r="D20" s="140">
        <v>0</v>
      </c>
      <c r="E20" s="178" t="s">
        <v>125</v>
      </c>
      <c r="F20" s="76" t="s">
        <v>589</v>
      </c>
      <c r="G20" s="76" t="s">
        <v>604</v>
      </c>
      <c r="H20" s="86" t="s">
        <v>140</v>
      </c>
      <c r="I20" s="179" t="s">
        <v>681</v>
      </c>
      <c r="J20" s="87">
        <v>724</v>
      </c>
      <c r="K20" s="87">
        <v>477</v>
      </c>
      <c r="L20" s="87">
        <v>417</v>
      </c>
      <c r="M20" s="87">
        <v>597</v>
      </c>
      <c r="N20" s="87">
        <v>778</v>
      </c>
      <c r="O20" s="87">
        <v>515</v>
      </c>
      <c r="P20" s="87">
        <v>81</v>
      </c>
      <c r="Q20" s="87">
        <v>727</v>
      </c>
      <c r="R20" s="87">
        <v>371</v>
      </c>
      <c r="S20" s="87">
        <v>444</v>
      </c>
      <c r="T20" s="87">
        <v>259</v>
      </c>
      <c r="U20" s="87">
        <v>251</v>
      </c>
      <c r="V20" s="87">
        <v>163</v>
      </c>
      <c r="W20" s="87">
        <v>27</v>
      </c>
      <c r="X20" s="87">
        <v>68</v>
      </c>
      <c r="Y20" s="87">
        <v>80</v>
      </c>
      <c r="Z20" s="87">
        <v>50</v>
      </c>
      <c r="AA20" s="87">
        <v>55</v>
      </c>
      <c r="AB20" s="87">
        <v>23</v>
      </c>
      <c r="AC20" s="87">
        <v>61</v>
      </c>
      <c r="AD20" s="87">
        <v>28</v>
      </c>
      <c r="AE20" s="87">
        <v>11</v>
      </c>
      <c r="AF20" s="87">
        <v>20</v>
      </c>
      <c r="AG20" s="87">
        <v>15</v>
      </c>
      <c r="AH20" s="87">
        <v>5</v>
      </c>
      <c r="AI20" s="87">
        <v>10</v>
      </c>
      <c r="AJ20" s="87">
        <v>6</v>
      </c>
      <c r="AK20" s="87">
        <v>9</v>
      </c>
      <c r="AL20" s="87">
        <v>7</v>
      </c>
      <c r="AM20" s="87">
        <v>7</v>
      </c>
      <c r="AN20" s="87">
        <v>9</v>
      </c>
      <c r="AO20" s="87">
        <v>14</v>
      </c>
      <c r="AP20" s="87">
        <v>18</v>
      </c>
      <c r="AQ20" s="87">
        <v>26</v>
      </c>
      <c r="AR20" s="87">
        <v>21</v>
      </c>
      <c r="AS20" s="87">
        <v>0</v>
      </c>
      <c r="AT20" s="87">
        <v>0</v>
      </c>
      <c r="AU20" s="87">
        <v>0</v>
      </c>
      <c r="AV20" s="88">
        <v>0</v>
      </c>
      <c r="AW20" s="88">
        <v>0</v>
      </c>
      <c r="AX20" s="88">
        <v>13</v>
      </c>
      <c r="AY20" s="88">
        <v>9</v>
      </c>
      <c r="AZ20" s="88">
        <v>10</v>
      </c>
      <c r="BA20" s="88">
        <v>7</v>
      </c>
      <c r="BB20" s="88">
        <v>4</v>
      </c>
      <c r="BC20" s="89">
        <v>11</v>
      </c>
      <c r="BD20" s="89">
        <v>9</v>
      </c>
      <c r="BE20" s="89">
        <v>9</v>
      </c>
      <c r="BF20" s="89">
        <v>6</v>
      </c>
      <c r="BG20" s="89">
        <v>6</v>
      </c>
      <c r="BH20" s="89">
        <v>5</v>
      </c>
      <c r="BI20" s="89">
        <v>9</v>
      </c>
      <c r="BJ20" s="89">
        <v>13</v>
      </c>
      <c r="BK20" s="89">
        <v>9</v>
      </c>
      <c r="BL20" s="89">
        <v>10</v>
      </c>
      <c r="BM20" s="89">
        <v>7</v>
      </c>
      <c r="BN20" s="90">
        <v>4</v>
      </c>
    </row>
    <row r="21" spans="1:66" x14ac:dyDescent="0.45">
      <c r="A21" s="78">
        <f t="shared" si="3"/>
        <v>2215</v>
      </c>
      <c r="B21" s="79">
        <f t="shared" si="1"/>
        <v>150</v>
      </c>
      <c r="C21" s="140">
        <f t="shared" si="2"/>
        <v>159.33333333333334</v>
      </c>
      <c r="D21" s="140">
        <v>4265</v>
      </c>
      <c r="E21" s="178" t="s">
        <v>125</v>
      </c>
      <c r="F21" s="76" t="s">
        <v>589</v>
      </c>
      <c r="G21" s="76" t="s">
        <v>604</v>
      </c>
      <c r="H21" s="86" t="s">
        <v>141</v>
      </c>
      <c r="I21" s="179" t="s">
        <v>682</v>
      </c>
      <c r="J21" s="87">
        <v>3284</v>
      </c>
      <c r="K21" s="87">
        <v>5528</v>
      </c>
      <c r="L21" s="87">
        <v>3348</v>
      </c>
      <c r="M21" s="87">
        <v>3780</v>
      </c>
      <c r="N21" s="87">
        <v>7174</v>
      </c>
      <c r="O21" s="87">
        <v>1749</v>
      </c>
      <c r="P21" s="87">
        <v>13</v>
      </c>
      <c r="Q21" s="87">
        <v>4406</v>
      </c>
      <c r="R21" s="87">
        <v>6785</v>
      </c>
      <c r="S21" s="87">
        <v>0</v>
      </c>
      <c r="T21" s="87">
        <v>1421</v>
      </c>
      <c r="U21" s="87">
        <v>6890</v>
      </c>
      <c r="V21" s="87">
        <v>142</v>
      </c>
      <c r="W21" s="87">
        <v>50</v>
      </c>
      <c r="X21" s="87">
        <v>293</v>
      </c>
      <c r="Y21" s="87">
        <v>432</v>
      </c>
      <c r="Z21" s="87">
        <v>225</v>
      </c>
      <c r="AA21" s="87">
        <v>221</v>
      </c>
      <c r="AB21" s="87">
        <v>376</v>
      </c>
      <c r="AC21" s="87">
        <v>402</v>
      </c>
      <c r="AD21" s="87">
        <v>408</v>
      </c>
      <c r="AE21" s="87">
        <v>301</v>
      </c>
      <c r="AF21" s="87">
        <v>53</v>
      </c>
      <c r="AG21" s="87">
        <v>74</v>
      </c>
      <c r="AH21" s="87">
        <v>83</v>
      </c>
      <c r="AI21" s="87">
        <v>74</v>
      </c>
      <c r="AJ21" s="87">
        <v>172</v>
      </c>
      <c r="AK21" s="87">
        <v>237</v>
      </c>
      <c r="AL21" s="87">
        <v>237</v>
      </c>
      <c r="AM21" s="87">
        <v>281</v>
      </c>
      <c r="AN21" s="87">
        <v>208</v>
      </c>
      <c r="AO21" s="87">
        <v>192</v>
      </c>
      <c r="AP21" s="87">
        <v>183</v>
      </c>
      <c r="AQ21" s="87">
        <v>222</v>
      </c>
      <c r="AR21" s="87">
        <v>177</v>
      </c>
      <c r="AS21" s="87">
        <v>184</v>
      </c>
      <c r="AT21" s="87">
        <v>142</v>
      </c>
      <c r="AU21" s="87">
        <v>152</v>
      </c>
      <c r="AV21" s="88">
        <v>150</v>
      </c>
      <c r="AW21" s="88">
        <v>150</v>
      </c>
      <c r="AX21" s="88">
        <v>147</v>
      </c>
      <c r="AY21" s="88">
        <v>159</v>
      </c>
      <c r="AZ21" s="88">
        <v>135</v>
      </c>
      <c r="BA21" s="88">
        <v>82</v>
      </c>
      <c r="BB21" s="88">
        <v>104</v>
      </c>
      <c r="BC21" s="89">
        <v>97</v>
      </c>
      <c r="BD21" s="89">
        <v>91</v>
      </c>
      <c r="BE21" s="89">
        <v>91</v>
      </c>
      <c r="BF21" s="89">
        <v>81</v>
      </c>
      <c r="BG21" s="89">
        <v>78</v>
      </c>
      <c r="BH21" s="89">
        <v>95</v>
      </c>
      <c r="BI21" s="89">
        <v>106</v>
      </c>
      <c r="BJ21" s="89">
        <v>91</v>
      </c>
      <c r="BK21" s="89">
        <v>96</v>
      </c>
      <c r="BL21" s="89">
        <v>80</v>
      </c>
      <c r="BM21" s="89">
        <v>47</v>
      </c>
      <c r="BN21" s="90">
        <v>58</v>
      </c>
    </row>
    <row r="22" spans="1:66" x14ac:dyDescent="0.45">
      <c r="A22" s="78">
        <f t="shared" si="3"/>
        <v>118551</v>
      </c>
      <c r="B22" s="79">
        <f t="shared" si="1"/>
        <v>5600</v>
      </c>
      <c r="C22" s="140">
        <f t="shared" si="2"/>
        <v>3573.3333333333335</v>
      </c>
      <c r="D22" s="140">
        <v>19371</v>
      </c>
      <c r="E22" s="178" t="s">
        <v>125</v>
      </c>
      <c r="F22" s="76" t="s">
        <v>589</v>
      </c>
      <c r="G22" s="76" t="s">
        <v>605</v>
      </c>
      <c r="H22" s="86" t="s">
        <v>142</v>
      </c>
      <c r="I22" s="179" t="s">
        <v>683</v>
      </c>
      <c r="J22" s="87">
        <v>5165</v>
      </c>
      <c r="K22" s="87">
        <v>8709</v>
      </c>
      <c r="L22" s="87">
        <v>6771</v>
      </c>
      <c r="M22" s="87">
        <v>9760</v>
      </c>
      <c r="N22" s="87">
        <v>20834</v>
      </c>
      <c r="O22" s="87">
        <v>12099</v>
      </c>
      <c r="P22" s="87">
        <v>8825</v>
      </c>
      <c r="Q22" s="87">
        <v>0</v>
      </c>
      <c r="R22" s="87">
        <v>28936</v>
      </c>
      <c r="S22" s="87">
        <v>0</v>
      </c>
      <c r="T22" s="87">
        <v>9535</v>
      </c>
      <c r="U22" s="87">
        <v>4601</v>
      </c>
      <c r="V22" s="87">
        <v>17887</v>
      </c>
      <c r="W22" s="87">
        <v>7645</v>
      </c>
      <c r="X22" s="87">
        <v>2241</v>
      </c>
      <c r="Y22" s="87">
        <v>17180</v>
      </c>
      <c r="Z22" s="87">
        <v>8940</v>
      </c>
      <c r="AA22" s="87">
        <v>15302</v>
      </c>
      <c r="AB22" s="87">
        <v>0</v>
      </c>
      <c r="AC22" s="87">
        <v>14062</v>
      </c>
      <c r="AD22" s="87">
        <v>22875</v>
      </c>
      <c r="AE22" s="87">
        <v>17581</v>
      </c>
      <c r="AF22" s="87">
        <v>14682</v>
      </c>
      <c r="AG22" s="87">
        <v>254</v>
      </c>
      <c r="AH22" s="87">
        <v>31429</v>
      </c>
      <c r="AI22" s="87">
        <v>18279</v>
      </c>
      <c r="AJ22" s="87">
        <v>18011</v>
      </c>
      <c r="AK22" s="87">
        <v>16348</v>
      </c>
      <c r="AL22" s="87">
        <v>14416</v>
      </c>
      <c r="AM22" s="87">
        <v>12481</v>
      </c>
      <c r="AN22" s="87">
        <v>9162</v>
      </c>
      <c r="AO22" s="87">
        <v>21476</v>
      </c>
      <c r="AP22" s="87">
        <v>19007</v>
      </c>
      <c r="AQ22" s="87">
        <v>9444</v>
      </c>
      <c r="AR22" s="87">
        <v>5497</v>
      </c>
      <c r="AS22" s="87">
        <v>5832</v>
      </c>
      <c r="AT22" s="87">
        <v>1879</v>
      </c>
      <c r="AU22" s="87">
        <v>3009</v>
      </c>
      <c r="AV22" s="88">
        <v>5600</v>
      </c>
      <c r="AW22" s="88">
        <v>4500</v>
      </c>
      <c r="AX22" s="88">
        <v>5169</v>
      </c>
      <c r="AY22" s="88">
        <v>5168</v>
      </c>
      <c r="AZ22" s="88">
        <v>5168</v>
      </c>
      <c r="BA22" s="88">
        <v>2283</v>
      </c>
      <c r="BB22" s="88">
        <v>2283</v>
      </c>
      <c r="BC22" s="89">
        <v>2283</v>
      </c>
      <c r="BD22" s="89">
        <v>2283</v>
      </c>
      <c r="BE22" s="89">
        <v>2283</v>
      </c>
      <c r="BF22" s="89">
        <v>2283</v>
      </c>
      <c r="BG22" s="89">
        <v>2283</v>
      </c>
      <c r="BH22" s="89">
        <v>2283</v>
      </c>
      <c r="BI22" s="89">
        <v>2283</v>
      </c>
      <c r="BJ22" s="89">
        <v>2283</v>
      </c>
      <c r="BK22" s="89">
        <v>2283</v>
      </c>
      <c r="BL22" s="89">
        <v>2283</v>
      </c>
      <c r="BM22" s="89">
        <v>2283</v>
      </c>
      <c r="BN22" s="90">
        <v>2283</v>
      </c>
    </row>
    <row r="23" spans="1:66" x14ac:dyDescent="0.45">
      <c r="A23" s="78">
        <f t="shared" si="3"/>
        <v>96563</v>
      </c>
      <c r="B23" s="79">
        <f t="shared" si="1"/>
        <v>5200</v>
      </c>
      <c r="C23" s="140">
        <f t="shared" si="2"/>
        <v>3558.6666666666665</v>
      </c>
      <c r="D23" s="140">
        <v>7527</v>
      </c>
      <c r="E23" s="178" t="s">
        <v>125</v>
      </c>
      <c r="F23" s="76" t="s">
        <v>589</v>
      </c>
      <c r="G23" s="76" t="s">
        <v>605</v>
      </c>
      <c r="H23" s="86" t="s">
        <v>143</v>
      </c>
      <c r="I23" s="179" t="s">
        <v>684</v>
      </c>
      <c r="J23" s="87">
        <v>6667</v>
      </c>
      <c r="K23" s="87">
        <v>13330</v>
      </c>
      <c r="L23" s="87">
        <v>16572</v>
      </c>
      <c r="M23" s="87">
        <v>24764</v>
      </c>
      <c r="N23" s="87">
        <v>20854</v>
      </c>
      <c r="O23" s="87">
        <v>0</v>
      </c>
      <c r="P23" s="87">
        <v>13887</v>
      </c>
      <c r="Q23" s="87">
        <v>10603</v>
      </c>
      <c r="R23" s="87">
        <v>26866</v>
      </c>
      <c r="S23" s="87">
        <v>9023</v>
      </c>
      <c r="T23" s="87">
        <v>19402</v>
      </c>
      <c r="U23" s="87">
        <v>12168</v>
      </c>
      <c r="V23" s="87">
        <v>17358</v>
      </c>
      <c r="W23" s="87">
        <v>16323</v>
      </c>
      <c r="X23" s="87">
        <v>14475</v>
      </c>
      <c r="Y23" s="87">
        <v>23930</v>
      </c>
      <c r="Z23" s="87">
        <v>25550</v>
      </c>
      <c r="AA23" s="87">
        <v>4</v>
      </c>
      <c r="AB23" s="87">
        <v>31956</v>
      </c>
      <c r="AC23" s="87">
        <v>13</v>
      </c>
      <c r="AD23" s="87">
        <v>10012</v>
      </c>
      <c r="AE23" s="87">
        <v>27106</v>
      </c>
      <c r="AF23" s="87">
        <v>14186</v>
      </c>
      <c r="AG23" s="87">
        <v>1</v>
      </c>
      <c r="AH23" s="87">
        <v>59492</v>
      </c>
      <c r="AI23" s="87">
        <v>5427</v>
      </c>
      <c r="AJ23" s="87">
        <v>9116</v>
      </c>
      <c r="AK23" s="87">
        <v>7916</v>
      </c>
      <c r="AL23" s="87">
        <v>9501</v>
      </c>
      <c r="AM23" s="87">
        <v>11213</v>
      </c>
      <c r="AN23" s="87">
        <v>7024</v>
      </c>
      <c r="AO23" s="87">
        <v>16051</v>
      </c>
      <c r="AP23" s="87">
        <v>14367</v>
      </c>
      <c r="AQ23" s="87">
        <v>14753</v>
      </c>
      <c r="AR23" s="87">
        <v>5062</v>
      </c>
      <c r="AS23" s="87">
        <v>6720</v>
      </c>
      <c r="AT23" s="87">
        <v>2052</v>
      </c>
      <c r="AU23" s="87">
        <v>1904</v>
      </c>
      <c r="AV23" s="88">
        <v>5200</v>
      </c>
      <c r="AW23" s="88">
        <v>4000</v>
      </c>
      <c r="AX23" s="88">
        <v>5170</v>
      </c>
      <c r="AY23" s="88">
        <v>4828</v>
      </c>
      <c r="AZ23" s="88">
        <v>4763</v>
      </c>
      <c r="BA23" s="88">
        <v>1300</v>
      </c>
      <c r="BB23" s="88">
        <v>1356</v>
      </c>
      <c r="BC23" s="89">
        <v>2144</v>
      </c>
      <c r="BD23" s="89">
        <v>1923</v>
      </c>
      <c r="BE23" s="89">
        <v>1806</v>
      </c>
      <c r="BF23" s="89">
        <v>1715</v>
      </c>
      <c r="BG23" s="89">
        <v>1155</v>
      </c>
      <c r="BH23" s="89">
        <v>1909</v>
      </c>
      <c r="BI23" s="89">
        <v>2077</v>
      </c>
      <c r="BJ23" s="89">
        <v>1609</v>
      </c>
      <c r="BK23" s="89">
        <v>1411</v>
      </c>
      <c r="BL23" s="89">
        <v>1401</v>
      </c>
      <c r="BM23" s="89">
        <v>1317</v>
      </c>
      <c r="BN23" s="90">
        <v>1369</v>
      </c>
    </row>
    <row r="24" spans="1:66" x14ac:dyDescent="0.45">
      <c r="A24" s="78">
        <f t="shared" si="3"/>
        <v>12156</v>
      </c>
      <c r="B24" s="79">
        <f t="shared" si="1"/>
        <v>550</v>
      </c>
      <c r="C24" s="140">
        <f t="shared" si="2"/>
        <v>229</v>
      </c>
      <c r="D24" s="140">
        <v>3759</v>
      </c>
      <c r="E24" s="178" t="s">
        <v>125</v>
      </c>
      <c r="F24" s="76" t="s">
        <v>589</v>
      </c>
      <c r="G24" s="76" t="s">
        <v>605</v>
      </c>
      <c r="H24" s="86" t="s">
        <v>144</v>
      </c>
      <c r="I24" s="179" t="s">
        <v>685</v>
      </c>
      <c r="J24" s="87">
        <v>1542</v>
      </c>
      <c r="K24" s="87">
        <v>2161</v>
      </c>
      <c r="L24" s="87">
        <v>1993</v>
      </c>
      <c r="M24" s="87">
        <v>2655</v>
      </c>
      <c r="N24" s="87">
        <v>3740</v>
      </c>
      <c r="O24" s="87">
        <v>3704</v>
      </c>
      <c r="P24" s="87">
        <v>4185</v>
      </c>
      <c r="Q24" s="87">
        <v>2406</v>
      </c>
      <c r="R24" s="87">
        <v>684</v>
      </c>
      <c r="S24" s="87">
        <v>4327</v>
      </c>
      <c r="T24" s="87">
        <v>1054</v>
      </c>
      <c r="U24" s="87">
        <v>679</v>
      </c>
      <c r="V24" s="87">
        <v>4086</v>
      </c>
      <c r="W24" s="87">
        <v>3418</v>
      </c>
      <c r="X24" s="87">
        <v>4216</v>
      </c>
      <c r="Y24" s="87">
        <v>5023</v>
      </c>
      <c r="Z24" s="87">
        <v>2258</v>
      </c>
      <c r="AA24" s="87">
        <v>0</v>
      </c>
      <c r="AB24" s="87">
        <v>0</v>
      </c>
      <c r="AC24" s="87">
        <v>0</v>
      </c>
      <c r="AD24" s="87">
        <v>0</v>
      </c>
      <c r="AE24" s="87">
        <v>12240</v>
      </c>
      <c r="AF24" s="87">
        <v>2245</v>
      </c>
      <c r="AG24" s="87">
        <v>961</v>
      </c>
      <c r="AH24" s="87">
        <v>1728</v>
      </c>
      <c r="AI24" s="87">
        <v>2475</v>
      </c>
      <c r="AJ24" s="87">
        <v>2093</v>
      </c>
      <c r="AK24" s="87">
        <v>812</v>
      </c>
      <c r="AL24" s="87">
        <v>1123</v>
      </c>
      <c r="AM24" s="87">
        <v>1067</v>
      </c>
      <c r="AN24" s="87">
        <v>553</v>
      </c>
      <c r="AO24" s="87">
        <v>1711</v>
      </c>
      <c r="AP24" s="87">
        <v>3250</v>
      </c>
      <c r="AQ24" s="87">
        <v>2294</v>
      </c>
      <c r="AR24" s="87">
        <v>659</v>
      </c>
      <c r="AS24" s="87">
        <v>441</v>
      </c>
      <c r="AT24" s="87">
        <v>121</v>
      </c>
      <c r="AU24" s="87">
        <v>125</v>
      </c>
      <c r="AV24" s="88">
        <v>550</v>
      </c>
      <c r="AW24" s="88">
        <v>200</v>
      </c>
      <c r="AX24" s="88">
        <v>567</v>
      </c>
      <c r="AY24" s="88">
        <v>525</v>
      </c>
      <c r="AZ24" s="88">
        <v>537</v>
      </c>
      <c r="BA24" s="88">
        <v>258</v>
      </c>
      <c r="BB24" s="88">
        <v>248</v>
      </c>
      <c r="BC24" s="89">
        <v>231</v>
      </c>
      <c r="BD24" s="89">
        <v>248</v>
      </c>
      <c r="BE24" s="89">
        <v>248</v>
      </c>
      <c r="BF24" s="89">
        <v>251</v>
      </c>
      <c r="BG24" s="89">
        <v>251</v>
      </c>
      <c r="BH24" s="89">
        <v>253</v>
      </c>
      <c r="BI24" s="89">
        <v>250</v>
      </c>
      <c r="BJ24" s="89">
        <v>249</v>
      </c>
      <c r="BK24" s="89">
        <v>247</v>
      </c>
      <c r="BL24" s="89">
        <v>247</v>
      </c>
      <c r="BM24" s="89">
        <v>247</v>
      </c>
      <c r="BN24" s="90">
        <v>248</v>
      </c>
    </row>
    <row r="25" spans="1:66" x14ac:dyDescent="0.45">
      <c r="A25" s="78">
        <f t="shared" si="3"/>
        <v>6269</v>
      </c>
      <c r="B25" s="79">
        <f t="shared" si="1"/>
        <v>300</v>
      </c>
      <c r="C25" s="140">
        <f t="shared" si="2"/>
        <v>165.66666666666666</v>
      </c>
      <c r="D25" s="140">
        <v>4387</v>
      </c>
      <c r="E25" s="178" t="s">
        <v>125</v>
      </c>
      <c r="F25" s="76" t="s">
        <v>589</v>
      </c>
      <c r="G25" s="76" t="s">
        <v>605</v>
      </c>
      <c r="H25" s="86" t="s">
        <v>145</v>
      </c>
      <c r="I25" s="179" t="s">
        <v>686</v>
      </c>
      <c r="J25" s="87">
        <v>594</v>
      </c>
      <c r="K25" s="87">
        <v>549</v>
      </c>
      <c r="L25" s="87">
        <v>690</v>
      </c>
      <c r="M25" s="87">
        <v>1142</v>
      </c>
      <c r="N25" s="87">
        <v>1881</v>
      </c>
      <c r="O25" s="87">
        <v>537</v>
      </c>
      <c r="P25" s="87">
        <v>1519</v>
      </c>
      <c r="Q25" s="87">
        <v>0</v>
      </c>
      <c r="R25" s="87">
        <v>900</v>
      </c>
      <c r="S25" s="87">
        <v>1524</v>
      </c>
      <c r="T25" s="87">
        <v>619</v>
      </c>
      <c r="U25" s="87">
        <v>575</v>
      </c>
      <c r="V25" s="87">
        <v>762</v>
      </c>
      <c r="W25" s="87">
        <v>566</v>
      </c>
      <c r="X25" s="87">
        <v>721</v>
      </c>
      <c r="Y25" s="87">
        <v>1422</v>
      </c>
      <c r="Z25" s="87">
        <v>677</v>
      </c>
      <c r="AA25" s="87">
        <v>799</v>
      </c>
      <c r="AB25" s="87">
        <v>273</v>
      </c>
      <c r="AC25" s="87">
        <v>0</v>
      </c>
      <c r="AD25" s="87">
        <v>0</v>
      </c>
      <c r="AE25" s="87">
        <v>450</v>
      </c>
      <c r="AF25" s="87">
        <v>2416</v>
      </c>
      <c r="AG25" s="87">
        <v>423</v>
      </c>
      <c r="AH25" s="87">
        <v>714</v>
      </c>
      <c r="AI25" s="87">
        <v>587</v>
      </c>
      <c r="AJ25" s="87">
        <v>863</v>
      </c>
      <c r="AK25" s="87">
        <v>586</v>
      </c>
      <c r="AL25" s="87">
        <v>682</v>
      </c>
      <c r="AM25" s="87">
        <v>469</v>
      </c>
      <c r="AN25" s="87">
        <v>543</v>
      </c>
      <c r="AO25" s="87">
        <v>952</v>
      </c>
      <c r="AP25" s="87">
        <v>1297</v>
      </c>
      <c r="AQ25" s="87">
        <v>1008</v>
      </c>
      <c r="AR25" s="87">
        <v>235</v>
      </c>
      <c r="AS25" s="87">
        <v>278</v>
      </c>
      <c r="AT25" s="87">
        <v>145</v>
      </c>
      <c r="AU25" s="87">
        <v>74</v>
      </c>
      <c r="AV25" s="88">
        <v>300</v>
      </c>
      <c r="AW25" s="88">
        <v>150</v>
      </c>
      <c r="AX25" s="88">
        <v>242</v>
      </c>
      <c r="AY25" s="88">
        <v>242</v>
      </c>
      <c r="AZ25" s="88">
        <v>244</v>
      </c>
      <c r="BA25" s="88">
        <v>105</v>
      </c>
      <c r="BB25" s="88">
        <v>105</v>
      </c>
      <c r="BC25" s="89">
        <v>117</v>
      </c>
      <c r="BD25" s="89">
        <v>117</v>
      </c>
      <c r="BE25" s="89">
        <v>117</v>
      </c>
      <c r="BF25" s="89">
        <v>117</v>
      </c>
      <c r="BG25" s="89">
        <v>117</v>
      </c>
      <c r="BH25" s="89">
        <v>118</v>
      </c>
      <c r="BI25" s="89">
        <v>121</v>
      </c>
      <c r="BJ25" s="89">
        <v>104</v>
      </c>
      <c r="BK25" s="89">
        <v>104</v>
      </c>
      <c r="BL25" s="89">
        <v>106</v>
      </c>
      <c r="BM25" s="89">
        <v>105</v>
      </c>
      <c r="BN25" s="90">
        <v>105</v>
      </c>
    </row>
    <row r="26" spans="1:66" x14ac:dyDescent="0.45">
      <c r="A26" s="78">
        <f t="shared" si="3"/>
        <v>1911</v>
      </c>
      <c r="B26" s="79">
        <f t="shared" si="1"/>
        <v>60</v>
      </c>
      <c r="C26" s="140">
        <f t="shared" si="2"/>
        <v>97</v>
      </c>
      <c r="D26" s="140">
        <v>7343</v>
      </c>
      <c r="E26" s="178" t="s">
        <v>125</v>
      </c>
      <c r="F26" s="76" t="s">
        <v>589</v>
      </c>
      <c r="G26" s="76" t="s">
        <v>605</v>
      </c>
      <c r="H26" s="86" t="s">
        <v>146</v>
      </c>
      <c r="I26" s="179" t="s">
        <v>687</v>
      </c>
      <c r="J26" s="87">
        <v>237</v>
      </c>
      <c r="K26" s="87">
        <v>648</v>
      </c>
      <c r="L26" s="87">
        <v>864</v>
      </c>
      <c r="M26" s="87">
        <v>1020</v>
      </c>
      <c r="N26" s="87">
        <v>1185</v>
      </c>
      <c r="O26" s="87">
        <v>759</v>
      </c>
      <c r="P26" s="87">
        <v>552</v>
      </c>
      <c r="Q26" s="87">
        <v>642</v>
      </c>
      <c r="R26" s="87">
        <v>549</v>
      </c>
      <c r="S26" s="87">
        <v>507</v>
      </c>
      <c r="T26" s="87">
        <v>788</v>
      </c>
      <c r="U26" s="87">
        <v>630</v>
      </c>
      <c r="V26" s="87">
        <v>1116</v>
      </c>
      <c r="W26" s="87">
        <v>880</v>
      </c>
      <c r="X26" s="87">
        <v>840</v>
      </c>
      <c r="Y26" s="87">
        <v>697</v>
      </c>
      <c r="Z26" s="87">
        <v>335</v>
      </c>
      <c r="AA26" s="87">
        <v>390</v>
      </c>
      <c r="AB26" s="87">
        <v>0</v>
      </c>
      <c r="AC26" s="87">
        <v>0</v>
      </c>
      <c r="AD26" s="87">
        <v>0</v>
      </c>
      <c r="AE26" s="87">
        <v>455</v>
      </c>
      <c r="AF26" s="87">
        <v>936</v>
      </c>
      <c r="AG26" s="87">
        <v>379</v>
      </c>
      <c r="AH26" s="87">
        <v>378</v>
      </c>
      <c r="AI26" s="87">
        <v>486</v>
      </c>
      <c r="AJ26" s="87">
        <v>559</v>
      </c>
      <c r="AK26" s="87">
        <v>149</v>
      </c>
      <c r="AL26" s="87">
        <v>243</v>
      </c>
      <c r="AM26" s="87">
        <v>138</v>
      </c>
      <c r="AN26" s="87">
        <v>123</v>
      </c>
      <c r="AO26" s="87">
        <v>195</v>
      </c>
      <c r="AP26" s="87">
        <v>482</v>
      </c>
      <c r="AQ26" s="87">
        <v>245</v>
      </c>
      <c r="AR26" s="87">
        <v>45</v>
      </c>
      <c r="AS26" s="87">
        <v>210</v>
      </c>
      <c r="AT26" s="87">
        <v>31</v>
      </c>
      <c r="AU26" s="87">
        <v>50</v>
      </c>
      <c r="AV26" s="88">
        <v>60</v>
      </c>
      <c r="AW26" s="88">
        <v>60</v>
      </c>
      <c r="AX26" s="88">
        <v>37</v>
      </c>
      <c r="AY26" s="88">
        <v>39</v>
      </c>
      <c r="AZ26" s="88">
        <v>40</v>
      </c>
      <c r="BA26" s="88">
        <v>39</v>
      </c>
      <c r="BB26" s="88">
        <v>38</v>
      </c>
      <c r="BC26" s="89">
        <v>38</v>
      </c>
      <c r="BD26" s="89">
        <v>37</v>
      </c>
      <c r="BE26" s="89">
        <v>37</v>
      </c>
      <c r="BF26" s="89">
        <v>37</v>
      </c>
      <c r="BG26" s="89">
        <v>38</v>
      </c>
      <c r="BH26" s="89">
        <v>38</v>
      </c>
      <c r="BI26" s="89">
        <v>38</v>
      </c>
      <c r="BJ26" s="89">
        <v>38</v>
      </c>
      <c r="BK26" s="89">
        <v>38</v>
      </c>
      <c r="BL26" s="89">
        <v>38</v>
      </c>
      <c r="BM26" s="89">
        <v>38</v>
      </c>
      <c r="BN26" s="90">
        <v>38</v>
      </c>
    </row>
    <row r="27" spans="1:66" x14ac:dyDescent="0.45">
      <c r="A27" s="78">
        <f t="shared" si="3"/>
        <v>1349</v>
      </c>
      <c r="B27" s="79">
        <f t="shared" si="1"/>
        <v>50</v>
      </c>
      <c r="C27" s="140">
        <f t="shared" si="2"/>
        <v>50.333333333333336</v>
      </c>
      <c r="D27" s="140">
        <v>1543</v>
      </c>
      <c r="E27" s="178" t="s">
        <v>125</v>
      </c>
      <c r="F27" s="76" t="s">
        <v>589</v>
      </c>
      <c r="G27" s="76" t="s">
        <v>605</v>
      </c>
      <c r="H27" s="86" t="s">
        <v>147</v>
      </c>
      <c r="I27" s="179" t="s">
        <v>688</v>
      </c>
      <c r="J27" s="87">
        <v>309</v>
      </c>
      <c r="K27" s="87">
        <v>173</v>
      </c>
      <c r="L27" s="87">
        <v>251</v>
      </c>
      <c r="M27" s="87">
        <v>344</v>
      </c>
      <c r="N27" s="87">
        <v>330</v>
      </c>
      <c r="O27" s="87">
        <v>301</v>
      </c>
      <c r="P27" s="87">
        <v>372</v>
      </c>
      <c r="Q27" s="87">
        <v>246</v>
      </c>
      <c r="R27" s="87">
        <v>554</v>
      </c>
      <c r="S27" s="87">
        <v>204</v>
      </c>
      <c r="T27" s="87">
        <v>248</v>
      </c>
      <c r="U27" s="87">
        <v>148</v>
      </c>
      <c r="V27" s="87">
        <v>169</v>
      </c>
      <c r="W27" s="87">
        <v>169</v>
      </c>
      <c r="X27" s="87">
        <v>211</v>
      </c>
      <c r="Y27" s="87">
        <v>320</v>
      </c>
      <c r="Z27" s="87">
        <v>116</v>
      </c>
      <c r="AA27" s="87">
        <v>215</v>
      </c>
      <c r="AB27" s="87">
        <v>153</v>
      </c>
      <c r="AC27" s="87">
        <v>808</v>
      </c>
      <c r="AD27" s="87">
        <v>228</v>
      </c>
      <c r="AE27" s="87">
        <v>0</v>
      </c>
      <c r="AF27" s="87">
        <v>443</v>
      </c>
      <c r="AG27" s="87">
        <v>128</v>
      </c>
      <c r="AH27" s="87">
        <v>283</v>
      </c>
      <c r="AI27" s="87">
        <v>160</v>
      </c>
      <c r="AJ27" s="87">
        <v>121</v>
      </c>
      <c r="AK27" s="87">
        <v>97</v>
      </c>
      <c r="AL27" s="87">
        <v>114</v>
      </c>
      <c r="AM27" s="87">
        <v>134</v>
      </c>
      <c r="AN27" s="87">
        <v>123</v>
      </c>
      <c r="AO27" s="87">
        <v>168</v>
      </c>
      <c r="AP27" s="87">
        <v>297</v>
      </c>
      <c r="AQ27" s="87">
        <v>188</v>
      </c>
      <c r="AR27" s="87">
        <v>77</v>
      </c>
      <c r="AS27" s="87">
        <v>38</v>
      </c>
      <c r="AT27" s="87">
        <v>18</v>
      </c>
      <c r="AU27" s="87">
        <v>95</v>
      </c>
      <c r="AV27" s="88">
        <v>50</v>
      </c>
      <c r="AW27" s="88">
        <v>50</v>
      </c>
      <c r="AX27" s="88">
        <v>24</v>
      </c>
      <c r="AY27" s="88">
        <v>24</v>
      </c>
      <c r="AZ27" s="88">
        <v>24</v>
      </c>
      <c r="BA27" s="88">
        <v>24</v>
      </c>
      <c r="BB27" s="88">
        <v>24</v>
      </c>
      <c r="BC27" s="89">
        <v>24</v>
      </c>
      <c r="BD27" s="89">
        <v>24</v>
      </c>
      <c r="BE27" s="89">
        <v>24</v>
      </c>
      <c r="BF27" s="89">
        <v>24</v>
      </c>
      <c r="BG27" s="89">
        <v>24</v>
      </c>
      <c r="BH27" s="89">
        <v>24</v>
      </c>
      <c r="BI27" s="89">
        <v>24</v>
      </c>
      <c r="BJ27" s="89">
        <v>24</v>
      </c>
      <c r="BK27" s="89">
        <v>24</v>
      </c>
      <c r="BL27" s="89">
        <v>24</v>
      </c>
      <c r="BM27" s="89">
        <v>24</v>
      </c>
      <c r="BN27" s="90">
        <v>24</v>
      </c>
    </row>
    <row r="28" spans="1:66" x14ac:dyDescent="0.45">
      <c r="A28" s="78">
        <f t="shared" si="3"/>
        <v>123207</v>
      </c>
      <c r="B28" s="79">
        <f t="shared" si="1"/>
        <v>10500</v>
      </c>
      <c r="C28" s="140">
        <f t="shared" si="2"/>
        <v>8131.333333333333</v>
      </c>
      <c r="D28" s="140">
        <v>50235</v>
      </c>
      <c r="E28" s="178" t="s">
        <v>125</v>
      </c>
      <c r="F28" s="76" t="s">
        <v>590</v>
      </c>
      <c r="G28" s="76" t="s">
        <v>606</v>
      </c>
      <c r="H28" s="86" t="s">
        <v>148</v>
      </c>
      <c r="I28" s="179" t="s">
        <v>689</v>
      </c>
      <c r="J28" s="87">
        <v>20549</v>
      </c>
      <c r="K28" s="87">
        <v>25158</v>
      </c>
      <c r="L28" s="87">
        <v>20808</v>
      </c>
      <c r="M28" s="87">
        <v>19048</v>
      </c>
      <c r="N28" s="87">
        <v>18690</v>
      </c>
      <c r="O28" s="87">
        <v>17397</v>
      </c>
      <c r="P28" s="87">
        <v>12503</v>
      </c>
      <c r="Q28" s="87">
        <v>14225</v>
      </c>
      <c r="R28" s="87">
        <v>33055</v>
      </c>
      <c r="S28" s="87">
        <v>22128</v>
      </c>
      <c r="T28" s="87">
        <v>19746</v>
      </c>
      <c r="U28" s="87">
        <v>10649</v>
      </c>
      <c r="V28" s="87">
        <v>10914</v>
      </c>
      <c r="W28" s="87">
        <v>30041</v>
      </c>
      <c r="X28" s="87">
        <v>54789</v>
      </c>
      <c r="Y28" s="87">
        <v>3679</v>
      </c>
      <c r="Z28" s="87">
        <v>139</v>
      </c>
      <c r="AA28" s="87">
        <v>2208</v>
      </c>
      <c r="AB28" s="87">
        <v>3120</v>
      </c>
      <c r="AC28" s="87">
        <v>12688</v>
      </c>
      <c r="AD28" s="87">
        <v>13772</v>
      </c>
      <c r="AE28" s="87">
        <v>9216</v>
      </c>
      <c r="AF28" s="87">
        <v>9346</v>
      </c>
      <c r="AG28" s="87">
        <v>8177</v>
      </c>
      <c r="AH28" s="87">
        <v>4331</v>
      </c>
      <c r="AI28" s="87">
        <v>4447</v>
      </c>
      <c r="AJ28" s="87">
        <v>12896</v>
      </c>
      <c r="AK28" s="87">
        <v>8273</v>
      </c>
      <c r="AL28" s="87">
        <v>14682</v>
      </c>
      <c r="AM28" s="87">
        <v>6743</v>
      </c>
      <c r="AN28" s="87">
        <v>11205</v>
      </c>
      <c r="AO28" s="87">
        <v>15397</v>
      </c>
      <c r="AP28" s="87">
        <v>12754</v>
      </c>
      <c r="AQ28" s="87">
        <v>15148</v>
      </c>
      <c r="AR28" s="87">
        <v>14611</v>
      </c>
      <c r="AS28" s="87">
        <v>14275</v>
      </c>
      <c r="AT28" s="87">
        <v>3368</v>
      </c>
      <c r="AU28" s="87">
        <v>6751</v>
      </c>
      <c r="AV28" s="88">
        <v>10500</v>
      </c>
      <c r="AW28" s="88">
        <v>6500</v>
      </c>
      <c r="AX28" s="88">
        <v>9424</v>
      </c>
      <c r="AY28" s="88">
        <v>9452</v>
      </c>
      <c r="AZ28" s="88">
        <v>9546</v>
      </c>
      <c r="BA28" s="88">
        <v>9556</v>
      </c>
      <c r="BB28" s="88">
        <v>9556</v>
      </c>
      <c r="BC28" s="89">
        <v>9556</v>
      </c>
      <c r="BD28" s="89">
        <v>9556</v>
      </c>
      <c r="BE28" s="89">
        <v>9547</v>
      </c>
      <c r="BF28" s="89">
        <v>9500</v>
      </c>
      <c r="BG28" s="89">
        <v>9500</v>
      </c>
      <c r="BH28" s="89">
        <v>9554</v>
      </c>
      <c r="BI28" s="89">
        <v>9486</v>
      </c>
      <c r="BJ28" s="89">
        <v>9521</v>
      </c>
      <c r="BK28" s="89">
        <v>9547</v>
      </c>
      <c r="BL28" s="89">
        <v>9547</v>
      </c>
      <c r="BM28" s="89">
        <v>9547</v>
      </c>
      <c r="BN28" s="90">
        <v>9547</v>
      </c>
    </row>
    <row r="29" spans="1:66" x14ac:dyDescent="0.45">
      <c r="A29" s="78">
        <f t="shared" si="3"/>
        <v>127172</v>
      </c>
      <c r="B29" s="79">
        <f t="shared" si="1"/>
        <v>12000</v>
      </c>
      <c r="C29" s="140">
        <f t="shared" si="2"/>
        <v>9096.3333333333339</v>
      </c>
      <c r="D29" s="140">
        <v>18079</v>
      </c>
      <c r="E29" s="178" t="s">
        <v>125</v>
      </c>
      <c r="F29" s="76" t="s">
        <v>590</v>
      </c>
      <c r="G29" s="76" t="s">
        <v>606</v>
      </c>
      <c r="H29" s="86" t="s">
        <v>149</v>
      </c>
      <c r="I29" s="179" t="s">
        <v>690</v>
      </c>
      <c r="J29" s="87">
        <v>26632</v>
      </c>
      <c r="K29" s="87">
        <v>27829</v>
      </c>
      <c r="L29" s="87">
        <v>23878</v>
      </c>
      <c r="M29" s="87">
        <v>19741</v>
      </c>
      <c r="N29" s="87">
        <v>19093</v>
      </c>
      <c r="O29" s="87">
        <v>19361</v>
      </c>
      <c r="P29" s="87">
        <v>12728</v>
      </c>
      <c r="Q29" s="87">
        <v>14124</v>
      </c>
      <c r="R29" s="87">
        <v>33659</v>
      </c>
      <c r="S29" s="87">
        <v>21979</v>
      </c>
      <c r="T29" s="87">
        <v>20553</v>
      </c>
      <c r="U29" s="87">
        <v>13668</v>
      </c>
      <c r="V29" s="87">
        <v>22940</v>
      </c>
      <c r="W29" s="87">
        <v>51347</v>
      </c>
      <c r="X29" s="87">
        <v>51011</v>
      </c>
      <c r="Y29" s="87">
        <v>17023</v>
      </c>
      <c r="Z29" s="87">
        <v>824</v>
      </c>
      <c r="AA29" s="87">
        <v>3630</v>
      </c>
      <c r="AB29" s="87">
        <v>1534</v>
      </c>
      <c r="AC29" s="87">
        <v>5259</v>
      </c>
      <c r="AD29" s="87">
        <v>16426</v>
      </c>
      <c r="AE29" s="87">
        <v>8243</v>
      </c>
      <c r="AF29" s="87">
        <v>9360</v>
      </c>
      <c r="AG29" s="87">
        <v>7911</v>
      </c>
      <c r="AH29" s="87">
        <v>4739</v>
      </c>
      <c r="AI29" s="87">
        <v>3820</v>
      </c>
      <c r="AJ29" s="87">
        <v>10432</v>
      </c>
      <c r="AK29" s="87">
        <v>9938</v>
      </c>
      <c r="AL29" s="87">
        <v>8916</v>
      </c>
      <c r="AM29" s="87">
        <v>9216</v>
      </c>
      <c r="AN29" s="87">
        <v>13681</v>
      </c>
      <c r="AO29" s="87">
        <v>17801</v>
      </c>
      <c r="AP29" s="87">
        <v>16429</v>
      </c>
      <c r="AQ29" s="87">
        <v>11083</v>
      </c>
      <c r="AR29" s="87">
        <v>12819</v>
      </c>
      <c r="AS29" s="87">
        <v>10485</v>
      </c>
      <c r="AT29" s="87">
        <v>8175</v>
      </c>
      <c r="AU29" s="87">
        <v>8629</v>
      </c>
      <c r="AV29" s="88">
        <v>12000</v>
      </c>
      <c r="AW29" s="88">
        <v>9500</v>
      </c>
      <c r="AX29" s="88">
        <v>10174</v>
      </c>
      <c r="AY29" s="88">
        <v>10415</v>
      </c>
      <c r="AZ29" s="88">
        <v>10534</v>
      </c>
      <c r="BA29" s="88">
        <v>10435</v>
      </c>
      <c r="BB29" s="88">
        <v>10578</v>
      </c>
      <c r="BC29" s="89">
        <v>10719</v>
      </c>
      <c r="BD29" s="89">
        <v>10854</v>
      </c>
      <c r="BE29" s="89">
        <v>10705</v>
      </c>
      <c r="BF29" s="89">
        <v>10522</v>
      </c>
      <c r="BG29" s="89">
        <v>10685</v>
      </c>
      <c r="BH29" s="89">
        <v>11111</v>
      </c>
      <c r="BI29" s="89">
        <v>10302</v>
      </c>
      <c r="BJ29" s="89">
        <v>10152</v>
      </c>
      <c r="BK29" s="89">
        <v>10331</v>
      </c>
      <c r="BL29" s="89">
        <v>10539</v>
      </c>
      <c r="BM29" s="89">
        <v>10433</v>
      </c>
      <c r="BN29" s="90">
        <v>10576</v>
      </c>
    </row>
    <row r="30" spans="1:66" x14ac:dyDescent="0.45">
      <c r="A30" s="78">
        <f t="shared" si="3"/>
        <v>4317</v>
      </c>
      <c r="B30" s="79">
        <f t="shared" si="1"/>
        <v>380</v>
      </c>
      <c r="C30" s="140">
        <f t="shared" si="2"/>
        <v>313.33333333333331</v>
      </c>
      <c r="D30" s="140">
        <v>4016</v>
      </c>
      <c r="E30" s="178" t="s">
        <v>125</v>
      </c>
      <c r="F30" s="76" t="s">
        <v>590</v>
      </c>
      <c r="G30" s="76" t="s">
        <v>606</v>
      </c>
      <c r="H30" s="86" t="s">
        <v>150</v>
      </c>
      <c r="I30" s="179" t="s">
        <v>691</v>
      </c>
      <c r="J30" s="87">
        <v>861</v>
      </c>
      <c r="K30" s="87">
        <v>1269</v>
      </c>
      <c r="L30" s="87">
        <v>1157</v>
      </c>
      <c r="M30" s="87">
        <v>1242</v>
      </c>
      <c r="N30" s="87">
        <v>842</v>
      </c>
      <c r="O30" s="87">
        <v>966</v>
      </c>
      <c r="P30" s="87">
        <v>748</v>
      </c>
      <c r="Q30" s="87">
        <v>532</v>
      </c>
      <c r="R30" s="87">
        <v>1622</v>
      </c>
      <c r="S30" s="87">
        <v>272</v>
      </c>
      <c r="T30" s="87">
        <v>577</v>
      </c>
      <c r="U30" s="87">
        <v>686</v>
      </c>
      <c r="V30" s="87">
        <v>674</v>
      </c>
      <c r="W30" s="87">
        <v>653</v>
      </c>
      <c r="X30" s="87">
        <v>2144</v>
      </c>
      <c r="Y30" s="87">
        <v>786</v>
      </c>
      <c r="Z30" s="87">
        <v>114</v>
      </c>
      <c r="AA30" s="87">
        <v>113</v>
      </c>
      <c r="AB30" s="87">
        <v>138</v>
      </c>
      <c r="AC30" s="87">
        <v>317</v>
      </c>
      <c r="AD30" s="87">
        <v>1171</v>
      </c>
      <c r="AE30" s="87">
        <v>366</v>
      </c>
      <c r="AF30" s="87">
        <v>329</v>
      </c>
      <c r="AG30" s="87">
        <v>232</v>
      </c>
      <c r="AH30" s="87">
        <v>234</v>
      </c>
      <c r="AI30" s="87">
        <v>192</v>
      </c>
      <c r="AJ30" s="87">
        <v>347</v>
      </c>
      <c r="AK30" s="87">
        <v>335</v>
      </c>
      <c r="AL30" s="87">
        <v>237</v>
      </c>
      <c r="AM30" s="87">
        <v>1</v>
      </c>
      <c r="AN30" s="87">
        <v>841</v>
      </c>
      <c r="AO30" s="87">
        <v>451</v>
      </c>
      <c r="AP30" s="87">
        <v>646</v>
      </c>
      <c r="AQ30" s="87">
        <v>530</v>
      </c>
      <c r="AR30" s="87">
        <v>336</v>
      </c>
      <c r="AS30" s="87">
        <v>339</v>
      </c>
      <c r="AT30" s="87">
        <v>305</v>
      </c>
      <c r="AU30" s="87">
        <v>296</v>
      </c>
      <c r="AV30" s="88">
        <v>380</v>
      </c>
      <c r="AW30" s="88">
        <v>380</v>
      </c>
      <c r="AX30" s="88">
        <v>295</v>
      </c>
      <c r="AY30" s="88">
        <v>297</v>
      </c>
      <c r="AZ30" s="88">
        <v>270</v>
      </c>
      <c r="BA30" s="88">
        <v>281</v>
      </c>
      <c r="BB30" s="88">
        <v>299</v>
      </c>
      <c r="BC30" s="89">
        <v>292</v>
      </c>
      <c r="BD30" s="89">
        <v>293</v>
      </c>
      <c r="BE30" s="89">
        <v>299</v>
      </c>
      <c r="BF30" s="89">
        <v>300</v>
      </c>
      <c r="BG30" s="89">
        <v>301</v>
      </c>
      <c r="BH30" s="89">
        <v>309</v>
      </c>
      <c r="BI30" s="89">
        <v>283</v>
      </c>
      <c r="BJ30" s="89">
        <v>295</v>
      </c>
      <c r="BK30" s="89">
        <v>294</v>
      </c>
      <c r="BL30" s="89">
        <v>271</v>
      </c>
      <c r="BM30" s="89">
        <v>281</v>
      </c>
      <c r="BN30" s="90">
        <v>299</v>
      </c>
    </row>
    <row r="31" spans="1:66" x14ac:dyDescent="0.45">
      <c r="A31" s="78">
        <f t="shared" si="3"/>
        <v>7681</v>
      </c>
      <c r="B31" s="79">
        <f t="shared" si="1"/>
        <v>850</v>
      </c>
      <c r="C31" s="140">
        <f t="shared" si="2"/>
        <v>437.33333333333331</v>
      </c>
      <c r="D31" s="140">
        <v>7715</v>
      </c>
      <c r="E31" s="178" t="s">
        <v>125</v>
      </c>
      <c r="F31" s="76" t="s">
        <v>590</v>
      </c>
      <c r="G31" s="76" t="s">
        <v>606</v>
      </c>
      <c r="H31" s="86" t="s">
        <v>151</v>
      </c>
      <c r="I31" s="179" t="s">
        <v>692</v>
      </c>
      <c r="J31" s="87">
        <v>2136</v>
      </c>
      <c r="K31" s="87">
        <v>2851</v>
      </c>
      <c r="L31" s="87">
        <v>2150</v>
      </c>
      <c r="M31" s="87">
        <v>2002</v>
      </c>
      <c r="N31" s="87">
        <v>1515</v>
      </c>
      <c r="O31" s="87">
        <v>1395</v>
      </c>
      <c r="P31" s="87">
        <v>1231</v>
      </c>
      <c r="Q31" s="87">
        <v>1169</v>
      </c>
      <c r="R31" s="87">
        <v>1109</v>
      </c>
      <c r="S31" s="87">
        <v>1120</v>
      </c>
      <c r="T31" s="87">
        <v>2092</v>
      </c>
      <c r="U31" s="87">
        <v>1460</v>
      </c>
      <c r="V31" s="87">
        <v>2160</v>
      </c>
      <c r="W31" s="87">
        <v>2054</v>
      </c>
      <c r="X31" s="87">
        <v>4821</v>
      </c>
      <c r="Y31" s="87">
        <v>20</v>
      </c>
      <c r="Z31" s="87">
        <v>0</v>
      </c>
      <c r="AA31" s="87">
        <v>470</v>
      </c>
      <c r="AB31" s="87">
        <v>401</v>
      </c>
      <c r="AC31" s="87">
        <v>448</v>
      </c>
      <c r="AD31" s="87">
        <v>1898</v>
      </c>
      <c r="AE31" s="87">
        <v>485</v>
      </c>
      <c r="AF31" s="87">
        <v>666</v>
      </c>
      <c r="AG31" s="87">
        <v>431</v>
      </c>
      <c r="AH31" s="87">
        <v>582</v>
      </c>
      <c r="AI31" s="87">
        <v>248</v>
      </c>
      <c r="AJ31" s="87">
        <v>485</v>
      </c>
      <c r="AK31" s="87">
        <v>495</v>
      </c>
      <c r="AL31" s="87">
        <v>512</v>
      </c>
      <c r="AM31" s="87">
        <v>624</v>
      </c>
      <c r="AN31" s="87">
        <v>359</v>
      </c>
      <c r="AO31" s="87">
        <v>32</v>
      </c>
      <c r="AP31" s="87">
        <v>2784</v>
      </c>
      <c r="AQ31" s="87">
        <v>1231</v>
      </c>
      <c r="AR31" s="87">
        <v>332</v>
      </c>
      <c r="AS31" s="87">
        <v>484</v>
      </c>
      <c r="AT31" s="87">
        <v>366</v>
      </c>
      <c r="AU31" s="87">
        <v>462</v>
      </c>
      <c r="AV31" s="88">
        <v>850</v>
      </c>
      <c r="AW31" s="88">
        <v>850</v>
      </c>
      <c r="AX31" s="88">
        <v>604</v>
      </c>
      <c r="AY31" s="88">
        <v>619</v>
      </c>
      <c r="AZ31" s="88">
        <v>630</v>
      </c>
      <c r="BA31" s="88">
        <v>593</v>
      </c>
      <c r="BB31" s="88">
        <v>606</v>
      </c>
      <c r="BC31" s="89">
        <v>639</v>
      </c>
      <c r="BD31" s="89">
        <v>677</v>
      </c>
      <c r="BE31" s="89">
        <v>652</v>
      </c>
      <c r="BF31" s="89">
        <v>634</v>
      </c>
      <c r="BG31" s="89">
        <v>673</v>
      </c>
      <c r="BH31" s="89">
        <v>666</v>
      </c>
      <c r="BI31" s="89">
        <v>626</v>
      </c>
      <c r="BJ31" s="89">
        <v>603</v>
      </c>
      <c r="BK31" s="89">
        <v>618</v>
      </c>
      <c r="BL31" s="89">
        <v>625</v>
      </c>
      <c r="BM31" s="89">
        <v>593</v>
      </c>
      <c r="BN31" s="90">
        <v>605</v>
      </c>
    </row>
    <row r="32" spans="1:66" x14ac:dyDescent="0.45">
      <c r="A32" s="78">
        <f t="shared" si="3"/>
        <v>643</v>
      </c>
      <c r="B32" s="79">
        <f t="shared" si="1"/>
        <v>80</v>
      </c>
      <c r="C32" s="140">
        <f t="shared" si="2"/>
        <v>65.666666666666671</v>
      </c>
      <c r="D32" s="140">
        <v>401</v>
      </c>
      <c r="E32" s="178" t="s">
        <v>125</v>
      </c>
      <c r="F32" s="76" t="s">
        <v>590</v>
      </c>
      <c r="G32" s="76" t="s">
        <v>606</v>
      </c>
      <c r="H32" s="86" t="s">
        <v>152</v>
      </c>
      <c r="I32" s="179" t="s">
        <v>693</v>
      </c>
      <c r="J32" s="87">
        <v>77</v>
      </c>
      <c r="K32" s="87">
        <v>55</v>
      </c>
      <c r="L32" s="87">
        <v>59</v>
      </c>
      <c r="M32" s="87">
        <v>92</v>
      </c>
      <c r="N32" s="87">
        <v>103</v>
      </c>
      <c r="O32" s="87">
        <v>99</v>
      </c>
      <c r="P32" s="87">
        <v>83</v>
      </c>
      <c r="Q32" s="87">
        <v>50</v>
      </c>
      <c r="R32" s="87">
        <v>693</v>
      </c>
      <c r="S32" s="87">
        <v>21</v>
      </c>
      <c r="T32" s="87">
        <v>8</v>
      </c>
      <c r="U32" s="87">
        <v>22</v>
      </c>
      <c r="V32" s="87">
        <v>59</v>
      </c>
      <c r="W32" s="87">
        <v>40</v>
      </c>
      <c r="X32" s="87">
        <v>79</v>
      </c>
      <c r="Y32" s="87">
        <v>54</v>
      </c>
      <c r="Z32" s="87">
        <v>6</v>
      </c>
      <c r="AA32" s="87">
        <v>28</v>
      </c>
      <c r="AB32" s="87">
        <v>30</v>
      </c>
      <c r="AC32" s="87">
        <v>22</v>
      </c>
      <c r="AD32" s="87">
        <v>334</v>
      </c>
      <c r="AE32" s="87">
        <v>68</v>
      </c>
      <c r="AF32" s="87">
        <v>65</v>
      </c>
      <c r="AG32" s="87">
        <v>20</v>
      </c>
      <c r="AH32" s="87">
        <v>21</v>
      </c>
      <c r="AI32" s="87">
        <v>13</v>
      </c>
      <c r="AJ32" s="87">
        <v>1</v>
      </c>
      <c r="AK32" s="87">
        <v>26</v>
      </c>
      <c r="AL32" s="87">
        <v>2</v>
      </c>
      <c r="AM32" s="87">
        <v>1</v>
      </c>
      <c r="AN32" s="87">
        <v>96</v>
      </c>
      <c r="AO32" s="87">
        <v>19</v>
      </c>
      <c r="AP32" s="87">
        <v>113</v>
      </c>
      <c r="AQ32" s="87">
        <v>135</v>
      </c>
      <c r="AR32" s="87">
        <v>54</v>
      </c>
      <c r="AS32" s="87">
        <v>60</v>
      </c>
      <c r="AT32" s="87">
        <v>86</v>
      </c>
      <c r="AU32" s="87">
        <v>51</v>
      </c>
      <c r="AV32" s="88">
        <v>80</v>
      </c>
      <c r="AW32" s="88">
        <v>80</v>
      </c>
      <c r="AX32" s="88">
        <v>68</v>
      </c>
      <c r="AY32" s="88">
        <v>60</v>
      </c>
      <c r="AZ32" s="88">
        <v>54</v>
      </c>
      <c r="BA32" s="88">
        <v>54</v>
      </c>
      <c r="BB32" s="88">
        <v>54</v>
      </c>
      <c r="BC32" s="89">
        <v>54</v>
      </c>
      <c r="BD32" s="89">
        <v>54</v>
      </c>
      <c r="BE32" s="89">
        <v>51</v>
      </c>
      <c r="BF32" s="89">
        <v>52</v>
      </c>
      <c r="BG32" s="89">
        <v>53</v>
      </c>
      <c r="BH32" s="89">
        <v>55</v>
      </c>
      <c r="BI32" s="89">
        <v>53</v>
      </c>
      <c r="BJ32" s="89">
        <v>53</v>
      </c>
      <c r="BK32" s="89">
        <v>58</v>
      </c>
      <c r="BL32" s="89">
        <v>58</v>
      </c>
      <c r="BM32" s="89">
        <v>58</v>
      </c>
      <c r="BN32" s="90">
        <v>56</v>
      </c>
    </row>
    <row r="33" spans="1:66" x14ac:dyDescent="0.45">
      <c r="A33" s="78">
        <f t="shared" si="3"/>
        <v>18822</v>
      </c>
      <c r="B33" s="79">
        <f t="shared" si="1"/>
        <v>1250</v>
      </c>
      <c r="C33" s="140">
        <f t="shared" si="2"/>
        <v>1210</v>
      </c>
      <c r="D33" s="140">
        <v>18995</v>
      </c>
      <c r="E33" s="178" t="s">
        <v>125</v>
      </c>
      <c r="F33" s="76" t="s">
        <v>590</v>
      </c>
      <c r="G33" s="76" t="s">
        <v>607</v>
      </c>
      <c r="H33" s="86" t="s">
        <v>153</v>
      </c>
      <c r="I33" s="179" t="s">
        <v>694</v>
      </c>
      <c r="J33" s="87">
        <v>10414</v>
      </c>
      <c r="K33" s="87">
        <v>1060</v>
      </c>
      <c r="L33" s="87">
        <v>210</v>
      </c>
      <c r="M33" s="87">
        <v>35</v>
      </c>
      <c r="N33" s="87">
        <v>0</v>
      </c>
      <c r="O33" s="87">
        <v>0</v>
      </c>
      <c r="P33" s="87">
        <v>0</v>
      </c>
      <c r="Q33" s="87">
        <v>0</v>
      </c>
      <c r="R33" s="87">
        <v>14995</v>
      </c>
      <c r="S33" s="87">
        <v>1635</v>
      </c>
      <c r="T33" s="87">
        <v>5446</v>
      </c>
      <c r="U33" s="87">
        <v>7233</v>
      </c>
      <c r="V33" s="87">
        <v>6964</v>
      </c>
      <c r="W33" s="87">
        <v>4696</v>
      </c>
      <c r="X33" s="87">
        <v>11098</v>
      </c>
      <c r="Y33" s="87">
        <v>1842</v>
      </c>
      <c r="Z33" s="87">
        <v>248</v>
      </c>
      <c r="AA33" s="87">
        <v>72</v>
      </c>
      <c r="AB33" s="87">
        <v>168</v>
      </c>
      <c r="AC33" s="87">
        <v>859</v>
      </c>
      <c r="AD33" s="87">
        <v>4623</v>
      </c>
      <c r="AE33" s="87">
        <v>703</v>
      </c>
      <c r="AF33" s="87">
        <v>817</v>
      </c>
      <c r="AG33" s="87">
        <v>792</v>
      </c>
      <c r="AH33" s="87">
        <v>760</v>
      </c>
      <c r="AI33" s="87">
        <v>70</v>
      </c>
      <c r="AJ33" s="87">
        <v>1033</v>
      </c>
      <c r="AK33" s="87">
        <v>1180</v>
      </c>
      <c r="AL33" s="87">
        <v>1159</v>
      </c>
      <c r="AM33" s="87">
        <v>1294</v>
      </c>
      <c r="AN33" s="87">
        <v>1732</v>
      </c>
      <c r="AO33" s="87">
        <v>3013</v>
      </c>
      <c r="AP33" s="87">
        <v>4275</v>
      </c>
      <c r="AQ33" s="87">
        <v>1432</v>
      </c>
      <c r="AR33" s="87">
        <v>1107</v>
      </c>
      <c r="AS33" s="87">
        <v>1120</v>
      </c>
      <c r="AT33" s="87">
        <v>1404</v>
      </c>
      <c r="AU33" s="87">
        <v>1106</v>
      </c>
      <c r="AV33" s="88">
        <v>1250</v>
      </c>
      <c r="AW33" s="88">
        <v>1250</v>
      </c>
      <c r="AX33" s="88">
        <v>992</v>
      </c>
      <c r="AY33" s="88">
        <v>992</v>
      </c>
      <c r="AZ33" s="88">
        <v>1263</v>
      </c>
      <c r="BA33" s="88">
        <v>1235</v>
      </c>
      <c r="BB33" s="88">
        <v>1270</v>
      </c>
      <c r="BC33" s="89">
        <v>1268</v>
      </c>
      <c r="BD33" s="89">
        <v>1270</v>
      </c>
      <c r="BE33" s="89">
        <v>1232</v>
      </c>
      <c r="BF33" s="89">
        <v>1219</v>
      </c>
      <c r="BG33" s="89">
        <v>1221</v>
      </c>
      <c r="BH33" s="89">
        <v>1221</v>
      </c>
      <c r="BI33" s="89">
        <v>1214</v>
      </c>
      <c r="BJ33" s="89">
        <v>1219</v>
      </c>
      <c r="BK33" s="89">
        <v>1227</v>
      </c>
      <c r="BL33" s="89">
        <v>1259</v>
      </c>
      <c r="BM33" s="89">
        <v>1217</v>
      </c>
      <c r="BN33" s="90">
        <v>1266</v>
      </c>
    </row>
    <row r="34" spans="1:66" x14ac:dyDescent="0.45">
      <c r="A34" s="78">
        <f t="shared" si="3"/>
        <v>1702</v>
      </c>
      <c r="B34" s="79">
        <f t="shared" si="1"/>
        <v>300</v>
      </c>
      <c r="C34" s="140">
        <f t="shared" si="2"/>
        <v>232.66666666666666</v>
      </c>
      <c r="D34" s="140">
        <v>692</v>
      </c>
      <c r="E34" s="178" t="s">
        <v>125</v>
      </c>
      <c r="F34" s="76" t="s">
        <v>590</v>
      </c>
      <c r="G34" s="76" t="s">
        <v>607</v>
      </c>
      <c r="H34" s="86" t="s">
        <v>154</v>
      </c>
      <c r="I34" s="179" t="s">
        <v>695</v>
      </c>
      <c r="J34" s="87">
        <v>259</v>
      </c>
      <c r="K34" s="87">
        <v>38</v>
      </c>
      <c r="L34" s="87">
        <v>7</v>
      </c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232</v>
      </c>
      <c r="S34" s="87">
        <v>258</v>
      </c>
      <c r="T34" s="87">
        <v>321</v>
      </c>
      <c r="U34" s="87">
        <v>215</v>
      </c>
      <c r="V34" s="87">
        <v>240</v>
      </c>
      <c r="W34" s="87">
        <v>224</v>
      </c>
      <c r="X34" s="87">
        <v>472</v>
      </c>
      <c r="Y34" s="87">
        <v>174</v>
      </c>
      <c r="Z34" s="87">
        <v>32</v>
      </c>
      <c r="AA34" s="87">
        <v>30</v>
      </c>
      <c r="AB34" s="87">
        <v>57</v>
      </c>
      <c r="AC34" s="87">
        <v>101</v>
      </c>
      <c r="AD34" s="87">
        <v>197</v>
      </c>
      <c r="AE34" s="87">
        <v>106</v>
      </c>
      <c r="AF34" s="87">
        <v>94</v>
      </c>
      <c r="AG34" s="87">
        <v>3</v>
      </c>
      <c r="AH34" s="87">
        <v>36</v>
      </c>
      <c r="AI34" s="87">
        <v>64</v>
      </c>
      <c r="AJ34" s="87">
        <v>48</v>
      </c>
      <c r="AK34" s="87">
        <v>0</v>
      </c>
      <c r="AL34" s="87">
        <v>0</v>
      </c>
      <c r="AM34" s="87">
        <v>3</v>
      </c>
      <c r="AN34" s="87">
        <v>0</v>
      </c>
      <c r="AO34" s="87">
        <v>90</v>
      </c>
      <c r="AP34" s="87">
        <v>210</v>
      </c>
      <c r="AQ34" s="87">
        <v>312</v>
      </c>
      <c r="AR34" s="87">
        <v>389</v>
      </c>
      <c r="AS34" s="87">
        <v>307</v>
      </c>
      <c r="AT34" s="87">
        <v>246</v>
      </c>
      <c r="AU34" s="87">
        <v>145</v>
      </c>
      <c r="AV34" s="88">
        <v>300</v>
      </c>
      <c r="AW34" s="88">
        <v>175</v>
      </c>
      <c r="AX34" s="88">
        <v>165</v>
      </c>
      <c r="AY34" s="88">
        <v>158</v>
      </c>
      <c r="AZ34" s="88">
        <v>177</v>
      </c>
      <c r="BA34" s="88">
        <v>134</v>
      </c>
      <c r="BB34" s="88">
        <v>141</v>
      </c>
      <c r="BC34" s="89">
        <v>182</v>
      </c>
      <c r="BD34" s="89">
        <v>171</v>
      </c>
      <c r="BE34" s="89">
        <v>178</v>
      </c>
      <c r="BF34" s="89">
        <v>161</v>
      </c>
      <c r="BG34" s="89">
        <v>172</v>
      </c>
      <c r="BH34" s="89">
        <v>158</v>
      </c>
      <c r="BI34" s="89">
        <v>135</v>
      </c>
      <c r="BJ34" s="89">
        <v>130</v>
      </c>
      <c r="BK34" s="89">
        <v>123</v>
      </c>
      <c r="BL34" s="89">
        <v>142</v>
      </c>
      <c r="BM34" s="89">
        <v>134</v>
      </c>
      <c r="BN34" s="90">
        <v>141</v>
      </c>
    </row>
    <row r="35" spans="1:66" x14ac:dyDescent="0.45">
      <c r="A35" s="78">
        <f t="shared" si="3"/>
        <v>1290</v>
      </c>
      <c r="B35" s="79">
        <f t="shared" si="1"/>
        <v>130</v>
      </c>
      <c r="C35" s="140">
        <f t="shared" si="2"/>
        <v>96.666666666666671</v>
      </c>
      <c r="D35" s="140">
        <v>1104</v>
      </c>
      <c r="E35" s="178" t="s">
        <v>125</v>
      </c>
      <c r="F35" s="76" t="s">
        <v>590</v>
      </c>
      <c r="G35" s="76" t="s">
        <v>607</v>
      </c>
      <c r="H35" s="86" t="s">
        <v>155</v>
      </c>
      <c r="I35" s="179" t="s">
        <v>696</v>
      </c>
      <c r="J35" s="87">
        <v>0</v>
      </c>
      <c r="K35" s="87">
        <v>0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395</v>
      </c>
      <c r="T35" s="87">
        <v>311</v>
      </c>
      <c r="U35" s="87">
        <v>177</v>
      </c>
      <c r="V35" s="87">
        <v>128</v>
      </c>
      <c r="W35" s="87">
        <v>65</v>
      </c>
      <c r="X35" s="87">
        <v>0</v>
      </c>
      <c r="Y35" s="87">
        <v>403</v>
      </c>
      <c r="Z35" s="87">
        <v>19</v>
      </c>
      <c r="AA35" s="87">
        <v>37</v>
      </c>
      <c r="AB35" s="87">
        <v>28</v>
      </c>
      <c r="AC35" s="87">
        <v>38</v>
      </c>
      <c r="AD35" s="87">
        <v>112</v>
      </c>
      <c r="AE35" s="87">
        <v>97</v>
      </c>
      <c r="AF35" s="87">
        <v>62</v>
      </c>
      <c r="AG35" s="87">
        <v>1</v>
      </c>
      <c r="AH35" s="87">
        <v>62</v>
      </c>
      <c r="AI35" s="87">
        <v>33</v>
      </c>
      <c r="AJ35" s="87">
        <v>98</v>
      </c>
      <c r="AK35" s="87">
        <v>59</v>
      </c>
      <c r="AL35" s="87">
        <v>197</v>
      </c>
      <c r="AM35" s="87">
        <v>57</v>
      </c>
      <c r="AN35" s="87">
        <v>0</v>
      </c>
      <c r="AO35" s="87">
        <v>34</v>
      </c>
      <c r="AP35" s="87">
        <v>303</v>
      </c>
      <c r="AQ35" s="87">
        <v>255</v>
      </c>
      <c r="AR35" s="87">
        <v>95</v>
      </c>
      <c r="AS35" s="87">
        <v>123</v>
      </c>
      <c r="AT35" s="87">
        <v>81</v>
      </c>
      <c r="AU35" s="87">
        <v>86</v>
      </c>
      <c r="AV35" s="88">
        <v>130</v>
      </c>
      <c r="AW35" s="88">
        <v>130</v>
      </c>
      <c r="AX35" s="88">
        <v>72</v>
      </c>
      <c r="AY35" s="88">
        <v>81</v>
      </c>
      <c r="AZ35" s="88">
        <v>81</v>
      </c>
      <c r="BA35" s="88">
        <v>43</v>
      </c>
      <c r="BB35" s="88">
        <v>51</v>
      </c>
      <c r="BC35" s="89">
        <v>72</v>
      </c>
      <c r="BD35" s="89">
        <v>96</v>
      </c>
      <c r="BE35" s="89">
        <v>76</v>
      </c>
      <c r="BF35" s="89">
        <v>74</v>
      </c>
      <c r="BG35" s="89">
        <v>66</v>
      </c>
      <c r="BH35" s="89">
        <v>74</v>
      </c>
      <c r="BI35" s="89">
        <v>54</v>
      </c>
      <c r="BJ35" s="89">
        <v>50</v>
      </c>
      <c r="BK35" s="89">
        <v>59</v>
      </c>
      <c r="BL35" s="89">
        <v>56</v>
      </c>
      <c r="BM35" s="89">
        <v>43</v>
      </c>
      <c r="BN35" s="90">
        <v>51</v>
      </c>
    </row>
    <row r="36" spans="1:66" x14ac:dyDescent="0.45">
      <c r="A36" s="78">
        <f t="shared" si="3"/>
        <v>27136</v>
      </c>
      <c r="B36" s="79">
        <f t="shared" si="1"/>
        <v>2800</v>
      </c>
      <c r="C36" s="140">
        <f t="shared" si="2"/>
        <v>1707.3333333333333</v>
      </c>
      <c r="D36" s="140">
        <v>10739</v>
      </c>
      <c r="E36" s="178" t="s">
        <v>125</v>
      </c>
      <c r="F36" s="76" t="s">
        <v>590</v>
      </c>
      <c r="G36" s="76" t="s">
        <v>607</v>
      </c>
      <c r="H36" s="86" t="s">
        <v>156</v>
      </c>
      <c r="I36" s="179" t="s">
        <v>697</v>
      </c>
      <c r="J36" s="87">
        <v>18008</v>
      </c>
      <c r="K36" s="87">
        <v>16507</v>
      </c>
      <c r="L36" s="87">
        <v>2758</v>
      </c>
      <c r="M36" s="87">
        <v>30</v>
      </c>
      <c r="N36" s="87">
        <v>23600</v>
      </c>
      <c r="O36" s="87">
        <v>4116</v>
      </c>
      <c r="P36" s="87">
        <v>1917</v>
      </c>
      <c r="Q36" s="87">
        <v>1618</v>
      </c>
      <c r="R36" s="87">
        <v>14431</v>
      </c>
      <c r="S36" s="87">
        <v>2712</v>
      </c>
      <c r="T36" s="87">
        <v>4235</v>
      </c>
      <c r="U36" s="87">
        <v>6096</v>
      </c>
      <c r="V36" s="87">
        <v>7859</v>
      </c>
      <c r="W36" s="87">
        <v>10983</v>
      </c>
      <c r="X36" s="87">
        <v>32965</v>
      </c>
      <c r="Y36" s="87">
        <v>4051</v>
      </c>
      <c r="Z36" s="87">
        <v>51</v>
      </c>
      <c r="AA36" s="87">
        <v>20</v>
      </c>
      <c r="AB36" s="87">
        <v>30</v>
      </c>
      <c r="AC36" s="87">
        <v>13</v>
      </c>
      <c r="AD36" s="87">
        <v>4109</v>
      </c>
      <c r="AE36" s="87">
        <v>147</v>
      </c>
      <c r="AF36" s="87">
        <v>0</v>
      </c>
      <c r="AG36" s="87">
        <v>100</v>
      </c>
      <c r="AH36" s="87">
        <v>101</v>
      </c>
      <c r="AI36" s="87">
        <v>2382</v>
      </c>
      <c r="AJ36" s="87">
        <v>515</v>
      </c>
      <c r="AK36" s="87">
        <v>308</v>
      </c>
      <c r="AL36" s="87">
        <v>2547</v>
      </c>
      <c r="AM36" s="87">
        <v>120</v>
      </c>
      <c r="AN36" s="87">
        <v>2313</v>
      </c>
      <c r="AO36" s="87">
        <v>2602</v>
      </c>
      <c r="AP36" s="87">
        <v>6347</v>
      </c>
      <c r="AQ36" s="87">
        <v>4667</v>
      </c>
      <c r="AR36" s="87">
        <v>3110</v>
      </c>
      <c r="AS36" s="87">
        <v>2110</v>
      </c>
      <c r="AT36" s="87">
        <v>1706</v>
      </c>
      <c r="AU36" s="87">
        <v>1306</v>
      </c>
      <c r="AV36" s="88">
        <v>2800</v>
      </c>
      <c r="AW36" s="88">
        <v>2000</v>
      </c>
      <c r="AX36" s="88">
        <v>2154</v>
      </c>
      <c r="AY36" s="88">
        <v>2250</v>
      </c>
      <c r="AZ36" s="88">
        <v>2727</v>
      </c>
      <c r="BA36" s="88">
        <v>2727</v>
      </c>
      <c r="BB36" s="88">
        <v>2924</v>
      </c>
      <c r="BC36" s="89">
        <v>2969</v>
      </c>
      <c r="BD36" s="89">
        <v>3091</v>
      </c>
      <c r="BE36" s="89">
        <v>3076</v>
      </c>
      <c r="BF36" s="89">
        <v>2577</v>
      </c>
      <c r="BG36" s="89">
        <v>2461</v>
      </c>
      <c r="BH36" s="89">
        <v>2511</v>
      </c>
      <c r="BI36" s="89">
        <v>2519</v>
      </c>
      <c r="BJ36" s="89">
        <v>2519</v>
      </c>
      <c r="BK36" s="89">
        <v>2615</v>
      </c>
      <c r="BL36" s="89">
        <v>2727</v>
      </c>
      <c r="BM36" s="89">
        <v>2727</v>
      </c>
      <c r="BN36" s="90">
        <v>2924</v>
      </c>
    </row>
    <row r="37" spans="1:66" x14ac:dyDescent="0.45">
      <c r="A37" s="78">
        <f t="shared" si="3"/>
        <v>45921</v>
      </c>
      <c r="B37" s="79">
        <f t="shared" si="1"/>
        <v>4500</v>
      </c>
      <c r="C37" s="140">
        <f t="shared" si="2"/>
        <v>3621</v>
      </c>
      <c r="D37" s="140">
        <v>18542</v>
      </c>
      <c r="E37" s="178" t="s">
        <v>125</v>
      </c>
      <c r="F37" s="76" t="s">
        <v>590</v>
      </c>
      <c r="G37" s="76" t="s">
        <v>607</v>
      </c>
      <c r="H37" s="86" t="s">
        <v>157</v>
      </c>
      <c r="I37" s="179" t="s">
        <v>698</v>
      </c>
      <c r="J37" s="87">
        <v>25200</v>
      </c>
      <c r="K37" s="87">
        <v>31904</v>
      </c>
      <c r="L37" s="87">
        <v>387</v>
      </c>
      <c r="M37" s="87">
        <v>10</v>
      </c>
      <c r="N37" s="87">
        <v>29418</v>
      </c>
      <c r="O37" s="87">
        <v>19156</v>
      </c>
      <c r="P37" s="87">
        <v>6050</v>
      </c>
      <c r="Q37" s="87">
        <v>2302</v>
      </c>
      <c r="R37" s="87">
        <v>36918</v>
      </c>
      <c r="S37" s="87">
        <v>1760</v>
      </c>
      <c r="T37" s="87">
        <v>4002</v>
      </c>
      <c r="U37" s="87">
        <v>10968</v>
      </c>
      <c r="V37" s="87">
        <v>14746</v>
      </c>
      <c r="W37" s="87">
        <v>49195</v>
      </c>
      <c r="X37" s="87">
        <v>71205</v>
      </c>
      <c r="Y37" s="87">
        <v>2783</v>
      </c>
      <c r="Z37" s="87">
        <v>0</v>
      </c>
      <c r="AA37" s="87">
        <v>132</v>
      </c>
      <c r="AB37" s="87">
        <v>36</v>
      </c>
      <c r="AC37" s="87">
        <v>46</v>
      </c>
      <c r="AD37" s="87">
        <v>8081</v>
      </c>
      <c r="AE37" s="87">
        <v>58</v>
      </c>
      <c r="AF37" s="87">
        <v>23</v>
      </c>
      <c r="AG37" s="87">
        <v>146</v>
      </c>
      <c r="AH37" s="87">
        <v>177</v>
      </c>
      <c r="AI37" s="87">
        <v>578</v>
      </c>
      <c r="AJ37" s="87">
        <v>898</v>
      </c>
      <c r="AK37" s="87">
        <v>301</v>
      </c>
      <c r="AL37" s="87">
        <v>541</v>
      </c>
      <c r="AM37" s="87">
        <v>7737</v>
      </c>
      <c r="AN37" s="87">
        <v>3475</v>
      </c>
      <c r="AO37" s="87">
        <v>1449</v>
      </c>
      <c r="AP37" s="87">
        <v>7361</v>
      </c>
      <c r="AQ37" s="87">
        <v>7156</v>
      </c>
      <c r="AR37" s="87">
        <v>7038</v>
      </c>
      <c r="AS37" s="87">
        <v>3703</v>
      </c>
      <c r="AT37" s="87">
        <v>3361</v>
      </c>
      <c r="AU37" s="87">
        <v>3799</v>
      </c>
      <c r="AV37" s="88">
        <v>4500</v>
      </c>
      <c r="AW37" s="88">
        <v>4200</v>
      </c>
      <c r="AX37" s="88">
        <v>3151</v>
      </c>
      <c r="AY37" s="88">
        <v>3849</v>
      </c>
      <c r="AZ37" s="88">
        <v>4953</v>
      </c>
      <c r="BA37" s="88">
        <v>4876</v>
      </c>
      <c r="BB37" s="88">
        <v>4959</v>
      </c>
      <c r="BC37" s="89">
        <v>5180</v>
      </c>
      <c r="BD37" s="89">
        <v>5226</v>
      </c>
      <c r="BE37" s="89">
        <v>5703</v>
      </c>
      <c r="BF37" s="89">
        <v>4863</v>
      </c>
      <c r="BG37" s="89">
        <v>4504</v>
      </c>
      <c r="BH37" s="89">
        <v>4504</v>
      </c>
      <c r="BI37" s="89">
        <v>4172</v>
      </c>
      <c r="BJ37" s="89">
        <v>4075</v>
      </c>
      <c r="BK37" s="89">
        <v>4772</v>
      </c>
      <c r="BL37" s="89">
        <v>4049</v>
      </c>
      <c r="BM37" s="89">
        <v>3961</v>
      </c>
      <c r="BN37" s="90">
        <v>4032</v>
      </c>
    </row>
    <row r="38" spans="1:66" x14ac:dyDescent="0.45">
      <c r="A38" s="78">
        <f t="shared" si="3"/>
        <v>42765</v>
      </c>
      <c r="B38" s="79">
        <f t="shared" si="1"/>
        <v>3800</v>
      </c>
      <c r="C38" s="140">
        <f t="shared" si="2"/>
        <v>2852.3333333333335</v>
      </c>
      <c r="D38" s="140">
        <v>41081</v>
      </c>
      <c r="E38" s="178" t="s">
        <v>125</v>
      </c>
      <c r="F38" s="76" t="s">
        <v>590</v>
      </c>
      <c r="G38" s="76" t="s">
        <v>607</v>
      </c>
      <c r="H38" s="86" t="s">
        <v>158</v>
      </c>
      <c r="I38" s="179" t="s">
        <v>699</v>
      </c>
      <c r="J38" s="87">
        <v>13664</v>
      </c>
      <c r="K38" s="87">
        <v>19321</v>
      </c>
      <c r="L38" s="87">
        <v>16095</v>
      </c>
      <c r="M38" s="87">
        <v>11474</v>
      </c>
      <c r="N38" s="87">
        <v>3169</v>
      </c>
      <c r="O38" s="87">
        <v>0</v>
      </c>
      <c r="P38" s="87">
        <v>0</v>
      </c>
      <c r="Q38" s="87">
        <v>0</v>
      </c>
      <c r="R38" s="87">
        <v>40501</v>
      </c>
      <c r="S38" s="87">
        <v>5800</v>
      </c>
      <c r="T38" s="87">
        <v>13476</v>
      </c>
      <c r="U38" s="87">
        <v>15099</v>
      </c>
      <c r="V38" s="87">
        <v>10207</v>
      </c>
      <c r="W38" s="87">
        <v>14661</v>
      </c>
      <c r="X38" s="87">
        <v>48756</v>
      </c>
      <c r="Y38" s="87">
        <v>5771</v>
      </c>
      <c r="Z38" s="87">
        <v>9</v>
      </c>
      <c r="AA38" s="87">
        <v>38</v>
      </c>
      <c r="AB38" s="87">
        <v>184</v>
      </c>
      <c r="AC38" s="87">
        <v>359</v>
      </c>
      <c r="AD38" s="87">
        <v>1293</v>
      </c>
      <c r="AE38" s="87">
        <v>1662</v>
      </c>
      <c r="AF38" s="87">
        <v>2002</v>
      </c>
      <c r="AG38" s="87">
        <v>947</v>
      </c>
      <c r="AH38" s="87">
        <v>887</v>
      </c>
      <c r="AI38" s="87">
        <v>1355</v>
      </c>
      <c r="AJ38" s="87">
        <v>3660</v>
      </c>
      <c r="AK38" s="87">
        <v>2284</v>
      </c>
      <c r="AL38" s="87">
        <v>2730</v>
      </c>
      <c r="AM38" s="87">
        <v>2678</v>
      </c>
      <c r="AN38" s="87">
        <v>3453</v>
      </c>
      <c r="AO38" s="87">
        <v>7402</v>
      </c>
      <c r="AP38" s="87">
        <v>7852</v>
      </c>
      <c r="AQ38" s="87">
        <v>4206</v>
      </c>
      <c r="AR38" s="87">
        <v>3603</v>
      </c>
      <c r="AS38" s="87">
        <v>3630</v>
      </c>
      <c r="AT38" s="87">
        <v>2152</v>
      </c>
      <c r="AU38" s="87">
        <v>2775</v>
      </c>
      <c r="AV38" s="88">
        <v>3800</v>
      </c>
      <c r="AW38" s="88">
        <v>3500</v>
      </c>
      <c r="AX38" s="88">
        <v>3237</v>
      </c>
      <c r="AY38" s="88">
        <v>3237</v>
      </c>
      <c r="AZ38" s="88">
        <v>3944</v>
      </c>
      <c r="BA38" s="88">
        <v>3947</v>
      </c>
      <c r="BB38" s="88">
        <v>3947</v>
      </c>
      <c r="BC38" s="89">
        <v>3959</v>
      </c>
      <c r="BD38" s="89">
        <v>3959</v>
      </c>
      <c r="BE38" s="89">
        <v>3955</v>
      </c>
      <c r="BF38" s="89">
        <v>3902</v>
      </c>
      <c r="BG38" s="89">
        <v>3896</v>
      </c>
      <c r="BH38" s="89">
        <v>3896</v>
      </c>
      <c r="BI38" s="89">
        <v>3896</v>
      </c>
      <c r="BJ38" s="89">
        <v>3896</v>
      </c>
      <c r="BK38" s="89">
        <v>3896</v>
      </c>
      <c r="BL38" s="89">
        <v>3931</v>
      </c>
      <c r="BM38" s="89">
        <v>3933</v>
      </c>
      <c r="BN38" s="90">
        <v>3941</v>
      </c>
    </row>
    <row r="39" spans="1:66" x14ac:dyDescent="0.45">
      <c r="A39" s="78">
        <f t="shared" si="3"/>
        <v>5193</v>
      </c>
      <c r="B39" s="79">
        <f t="shared" si="1"/>
        <v>588</v>
      </c>
      <c r="C39" s="140">
        <f t="shared" si="2"/>
        <v>364.33333333333331</v>
      </c>
      <c r="D39" s="140">
        <v>4603</v>
      </c>
      <c r="E39" s="178" t="s">
        <v>125</v>
      </c>
      <c r="F39" s="76" t="s">
        <v>590</v>
      </c>
      <c r="G39" s="76" t="s">
        <v>607</v>
      </c>
      <c r="H39" s="86" t="s">
        <v>159</v>
      </c>
      <c r="I39" s="179" t="s">
        <v>700</v>
      </c>
      <c r="J39" s="87">
        <v>1614</v>
      </c>
      <c r="K39" s="87">
        <v>2013</v>
      </c>
      <c r="L39" s="87">
        <v>1275</v>
      </c>
      <c r="M39" s="87">
        <v>415</v>
      </c>
      <c r="N39" s="87">
        <v>0</v>
      </c>
      <c r="O39" s="87">
        <v>0</v>
      </c>
      <c r="P39" s="87">
        <v>0</v>
      </c>
      <c r="Q39" s="87">
        <v>0</v>
      </c>
      <c r="R39" s="87">
        <v>3724</v>
      </c>
      <c r="S39" s="87">
        <v>591</v>
      </c>
      <c r="T39" s="87">
        <v>1291</v>
      </c>
      <c r="U39" s="87">
        <v>1639</v>
      </c>
      <c r="V39" s="87">
        <v>1668</v>
      </c>
      <c r="W39" s="87">
        <v>2190</v>
      </c>
      <c r="X39" s="87">
        <v>4632</v>
      </c>
      <c r="Y39" s="87">
        <v>732</v>
      </c>
      <c r="Z39" s="87">
        <v>26</v>
      </c>
      <c r="AA39" s="87">
        <v>132</v>
      </c>
      <c r="AB39" s="87">
        <v>130</v>
      </c>
      <c r="AC39" s="87">
        <v>135</v>
      </c>
      <c r="AD39" s="87">
        <v>1440</v>
      </c>
      <c r="AE39" s="87">
        <v>117</v>
      </c>
      <c r="AF39" s="87">
        <v>247</v>
      </c>
      <c r="AG39" s="87">
        <v>289</v>
      </c>
      <c r="AH39" s="87">
        <v>32</v>
      </c>
      <c r="AI39" s="87">
        <v>799</v>
      </c>
      <c r="AJ39" s="87">
        <v>429</v>
      </c>
      <c r="AK39" s="87">
        <v>188</v>
      </c>
      <c r="AL39" s="87">
        <v>348</v>
      </c>
      <c r="AM39" s="87">
        <v>401</v>
      </c>
      <c r="AN39" s="87">
        <v>353</v>
      </c>
      <c r="AO39" s="87">
        <v>580</v>
      </c>
      <c r="AP39" s="87">
        <v>979</v>
      </c>
      <c r="AQ39" s="87">
        <v>606</v>
      </c>
      <c r="AR39" s="87">
        <v>645</v>
      </c>
      <c r="AS39" s="87">
        <v>397</v>
      </c>
      <c r="AT39" s="87">
        <v>365</v>
      </c>
      <c r="AU39" s="87">
        <v>331</v>
      </c>
      <c r="AV39" s="88">
        <v>588</v>
      </c>
      <c r="AW39" s="88">
        <v>350</v>
      </c>
      <c r="AX39" s="88">
        <v>369</v>
      </c>
      <c r="AY39" s="88">
        <v>369</v>
      </c>
      <c r="AZ39" s="88">
        <v>456</v>
      </c>
      <c r="BA39" s="88">
        <v>456</v>
      </c>
      <c r="BB39" s="88">
        <v>456</v>
      </c>
      <c r="BC39" s="89">
        <v>456</v>
      </c>
      <c r="BD39" s="89">
        <v>456</v>
      </c>
      <c r="BE39" s="89">
        <v>456</v>
      </c>
      <c r="BF39" s="89">
        <v>456</v>
      </c>
      <c r="BG39" s="89">
        <v>456</v>
      </c>
      <c r="BH39" s="89">
        <v>456</v>
      </c>
      <c r="BI39" s="89">
        <v>456</v>
      </c>
      <c r="BJ39" s="89">
        <v>456</v>
      </c>
      <c r="BK39" s="89">
        <v>456</v>
      </c>
      <c r="BL39" s="89">
        <v>456</v>
      </c>
      <c r="BM39" s="89">
        <v>456</v>
      </c>
      <c r="BN39" s="90">
        <v>456</v>
      </c>
    </row>
    <row r="40" spans="1:66" x14ac:dyDescent="0.45">
      <c r="A40" s="78">
        <f t="shared" si="3"/>
        <v>2394</v>
      </c>
      <c r="B40" s="79">
        <f t="shared" si="1"/>
        <v>300</v>
      </c>
      <c r="C40" s="140">
        <f t="shared" si="2"/>
        <v>185.66666666666666</v>
      </c>
      <c r="D40" s="140">
        <v>6930</v>
      </c>
      <c r="E40" s="178" t="s">
        <v>125</v>
      </c>
      <c r="F40" s="76" t="s">
        <v>590</v>
      </c>
      <c r="G40" s="76" t="s">
        <v>607</v>
      </c>
      <c r="H40" s="86" t="s">
        <v>160</v>
      </c>
      <c r="I40" s="179" t="s">
        <v>701</v>
      </c>
      <c r="J40" s="87">
        <v>1461</v>
      </c>
      <c r="K40" s="87">
        <v>2253</v>
      </c>
      <c r="L40" s="87">
        <v>1397</v>
      </c>
      <c r="M40" s="87">
        <v>1552</v>
      </c>
      <c r="N40" s="87">
        <v>632</v>
      </c>
      <c r="O40" s="87">
        <v>490</v>
      </c>
      <c r="P40" s="87">
        <v>629</v>
      </c>
      <c r="Q40" s="87">
        <v>434</v>
      </c>
      <c r="R40" s="87">
        <v>2698</v>
      </c>
      <c r="S40" s="87">
        <v>167</v>
      </c>
      <c r="T40" s="87">
        <v>191</v>
      </c>
      <c r="U40" s="87">
        <v>552</v>
      </c>
      <c r="V40" s="87">
        <v>778</v>
      </c>
      <c r="W40" s="87">
        <v>1812</v>
      </c>
      <c r="X40" s="87">
        <v>4170</v>
      </c>
      <c r="Y40" s="87">
        <v>490</v>
      </c>
      <c r="Z40" s="87">
        <v>15</v>
      </c>
      <c r="AA40" s="87">
        <v>16</v>
      </c>
      <c r="AB40" s="87">
        <v>6</v>
      </c>
      <c r="AC40" s="87">
        <v>4</v>
      </c>
      <c r="AD40" s="87">
        <v>244</v>
      </c>
      <c r="AE40" s="87">
        <v>78</v>
      </c>
      <c r="AF40" s="87">
        <v>27</v>
      </c>
      <c r="AG40" s="87">
        <v>25</v>
      </c>
      <c r="AH40" s="87">
        <v>277</v>
      </c>
      <c r="AI40" s="87">
        <v>1017</v>
      </c>
      <c r="AJ40" s="87">
        <v>116</v>
      </c>
      <c r="AK40" s="87">
        <v>60</v>
      </c>
      <c r="AL40" s="87">
        <v>209</v>
      </c>
      <c r="AM40" s="87">
        <v>36</v>
      </c>
      <c r="AN40" s="87">
        <v>189</v>
      </c>
      <c r="AO40" s="87">
        <v>359</v>
      </c>
      <c r="AP40" s="87">
        <v>378</v>
      </c>
      <c r="AQ40" s="87">
        <v>335</v>
      </c>
      <c r="AR40" s="87">
        <v>271</v>
      </c>
      <c r="AS40" s="87">
        <v>241</v>
      </c>
      <c r="AT40" s="87">
        <v>160</v>
      </c>
      <c r="AU40" s="87">
        <v>156</v>
      </c>
      <c r="AV40" s="88">
        <v>300</v>
      </c>
      <c r="AW40" s="88">
        <v>300</v>
      </c>
      <c r="AX40" s="88">
        <v>230</v>
      </c>
      <c r="AY40" s="88">
        <v>245</v>
      </c>
      <c r="AZ40" s="88">
        <v>329</v>
      </c>
      <c r="BA40" s="88">
        <v>316</v>
      </c>
      <c r="BB40" s="88">
        <v>349</v>
      </c>
      <c r="BC40" s="89">
        <v>362</v>
      </c>
      <c r="BD40" s="89">
        <v>369</v>
      </c>
      <c r="BE40" s="89">
        <v>372</v>
      </c>
      <c r="BF40" s="89">
        <v>317</v>
      </c>
      <c r="BG40" s="89">
        <v>307</v>
      </c>
      <c r="BH40" s="89">
        <v>299</v>
      </c>
      <c r="BI40" s="89">
        <v>296</v>
      </c>
      <c r="BJ40" s="89">
        <v>293</v>
      </c>
      <c r="BK40" s="89">
        <v>314</v>
      </c>
      <c r="BL40" s="89">
        <v>324</v>
      </c>
      <c r="BM40" s="89">
        <v>317</v>
      </c>
      <c r="BN40" s="90">
        <v>345</v>
      </c>
    </row>
    <row r="41" spans="1:66" x14ac:dyDescent="0.45">
      <c r="A41" s="78">
        <f t="shared" si="3"/>
        <v>10821</v>
      </c>
      <c r="B41" s="79">
        <f t="shared" si="1"/>
        <v>1200</v>
      </c>
      <c r="C41" s="140">
        <f t="shared" si="2"/>
        <v>1514.3333333333333</v>
      </c>
      <c r="D41" s="140">
        <v>10075</v>
      </c>
      <c r="E41" s="178" t="s">
        <v>125</v>
      </c>
      <c r="F41" s="76" t="s">
        <v>590</v>
      </c>
      <c r="G41" s="76" t="s">
        <v>608</v>
      </c>
      <c r="H41" s="86" t="s">
        <v>161</v>
      </c>
      <c r="I41" s="179" t="s">
        <v>702</v>
      </c>
      <c r="J41" s="87">
        <v>1325</v>
      </c>
      <c r="K41" s="87">
        <v>1657</v>
      </c>
      <c r="L41" s="87">
        <v>1268</v>
      </c>
      <c r="M41" s="87">
        <v>1783</v>
      </c>
      <c r="N41" s="87">
        <v>2578</v>
      </c>
      <c r="O41" s="87">
        <v>1120</v>
      </c>
      <c r="P41" s="87">
        <v>1</v>
      </c>
      <c r="Q41" s="87">
        <v>0</v>
      </c>
      <c r="R41" s="87">
        <v>0</v>
      </c>
      <c r="S41" s="87">
        <v>0</v>
      </c>
      <c r="T41" s="87">
        <v>0</v>
      </c>
      <c r="U41" s="87">
        <v>1844</v>
      </c>
      <c r="V41" s="87">
        <v>6607</v>
      </c>
      <c r="W41" s="87">
        <v>3308</v>
      </c>
      <c r="X41" s="87">
        <v>6045</v>
      </c>
      <c r="Y41" s="87">
        <v>895</v>
      </c>
      <c r="Z41" s="87">
        <v>119</v>
      </c>
      <c r="AA41" s="87">
        <v>132</v>
      </c>
      <c r="AB41" s="87">
        <v>265</v>
      </c>
      <c r="AC41" s="87">
        <v>577</v>
      </c>
      <c r="AD41" s="87">
        <v>578</v>
      </c>
      <c r="AE41" s="87">
        <v>462</v>
      </c>
      <c r="AF41" s="87">
        <v>499</v>
      </c>
      <c r="AG41" s="87">
        <v>302</v>
      </c>
      <c r="AH41" s="87">
        <v>244</v>
      </c>
      <c r="AI41" s="87">
        <v>511</v>
      </c>
      <c r="AJ41" s="87">
        <v>391</v>
      </c>
      <c r="AK41" s="87">
        <v>334</v>
      </c>
      <c r="AL41" s="87">
        <v>521</v>
      </c>
      <c r="AM41" s="87">
        <v>420</v>
      </c>
      <c r="AN41" s="87">
        <v>407</v>
      </c>
      <c r="AO41" s="87">
        <v>740</v>
      </c>
      <c r="AP41" s="87">
        <v>1367</v>
      </c>
      <c r="AQ41" s="87">
        <v>1979</v>
      </c>
      <c r="AR41" s="87">
        <v>510</v>
      </c>
      <c r="AS41" s="87">
        <v>475</v>
      </c>
      <c r="AT41" s="87">
        <v>1297</v>
      </c>
      <c r="AU41" s="87">
        <v>2771</v>
      </c>
      <c r="AV41" s="88">
        <v>1200</v>
      </c>
      <c r="AW41" s="88">
        <v>2500</v>
      </c>
      <c r="AX41" s="88">
        <v>780</v>
      </c>
      <c r="AY41" s="88">
        <v>775</v>
      </c>
      <c r="AZ41" s="88">
        <v>756</v>
      </c>
      <c r="BA41" s="88">
        <v>767</v>
      </c>
      <c r="BB41" s="88">
        <v>770</v>
      </c>
      <c r="BC41" s="89">
        <v>801</v>
      </c>
      <c r="BD41" s="89">
        <v>721</v>
      </c>
      <c r="BE41" s="89">
        <v>690</v>
      </c>
      <c r="BF41" s="89">
        <v>835</v>
      </c>
      <c r="BG41" s="89">
        <v>781</v>
      </c>
      <c r="BH41" s="89">
        <v>742</v>
      </c>
      <c r="BI41" s="89">
        <v>764</v>
      </c>
      <c r="BJ41" s="89">
        <v>780</v>
      </c>
      <c r="BK41" s="89">
        <v>775</v>
      </c>
      <c r="BL41" s="89">
        <v>756</v>
      </c>
      <c r="BM41" s="89">
        <v>767</v>
      </c>
      <c r="BN41" s="90">
        <v>770</v>
      </c>
    </row>
    <row r="42" spans="1:66" x14ac:dyDescent="0.45">
      <c r="A42" s="78">
        <f t="shared" si="3"/>
        <v>3753</v>
      </c>
      <c r="B42" s="79">
        <f t="shared" si="1"/>
        <v>550</v>
      </c>
      <c r="C42" s="140">
        <f t="shared" si="2"/>
        <v>715</v>
      </c>
      <c r="D42" s="140">
        <v>5458</v>
      </c>
      <c r="E42" s="178" t="s">
        <v>125</v>
      </c>
      <c r="F42" s="76" t="s">
        <v>590</v>
      </c>
      <c r="G42" s="76" t="s">
        <v>608</v>
      </c>
      <c r="H42" s="86" t="s">
        <v>162</v>
      </c>
      <c r="I42" s="179" t="s">
        <v>703</v>
      </c>
      <c r="J42" s="87">
        <v>717</v>
      </c>
      <c r="K42" s="87">
        <v>1177</v>
      </c>
      <c r="L42" s="87">
        <v>909</v>
      </c>
      <c r="M42" s="87">
        <v>941</v>
      </c>
      <c r="N42" s="87">
        <v>830</v>
      </c>
      <c r="O42" s="87">
        <v>992</v>
      </c>
      <c r="P42" s="87">
        <v>1384</v>
      </c>
      <c r="Q42" s="87">
        <v>1470</v>
      </c>
      <c r="R42" s="87">
        <v>1543</v>
      </c>
      <c r="S42" s="87">
        <v>1108</v>
      </c>
      <c r="T42" s="87">
        <v>0</v>
      </c>
      <c r="U42" s="87">
        <v>1665</v>
      </c>
      <c r="V42" s="87">
        <v>1627</v>
      </c>
      <c r="W42" s="87">
        <v>1557</v>
      </c>
      <c r="X42" s="87">
        <v>4114</v>
      </c>
      <c r="Y42" s="87">
        <v>448</v>
      </c>
      <c r="Z42" s="87">
        <v>0</v>
      </c>
      <c r="AA42" s="87">
        <v>0</v>
      </c>
      <c r="AB42" s="87">
        <v>0</v>
      </c>
      <c r="AC42" s="87">
        <v>273</v>
      </c>
      <c r="AD42" s="87">
        <v>238</v>
      </c>
      <c r="AE42" s="87">
        <v>161</v>
      </c>
      <c r="AF42" s="87">
        <v>131</v>
      </c>
      <c r="AG42" s="87">
        <v>27</v>
      </c>
      <c r="AH42" s="87">
        <v>34</v>
      </c>
      <c r="AI42" s="87">
        <v>155</v>
      </c>
      <c r="AJ42" s="87">
        <v>80</v>
      </c>
      <c r="AK42" s="87">
        <v>54</v>
      </c>
      <c r="AL42" s="87">
        <v>98</v>
      </c>
      <c r="AM42" s="87">
        <v>117</v>
      </c>
      <c r="AN42" s="87">
        <v>149</v>
      </c>
      <c r="AO42" s="87">
        <v>212</v>
      </c>
      <c r="AP42" s="87">
        <v>262</v>
      </c>
      <c r="AQ42" s="87">
        <v>435</v>
      </c>
      <c r="AR42" s="87">
        <v>281</v>
      </c>
      <c r="AS42" s="87">
        <v>305</v>
      </c>
      <c r="AT42" s="87">
        <v>545</v>
      </c>
      <c r="AU42" s="87">
        <v>1295</v>
      </c>
      <c r="AV42" s="88">
        <v>550</v>
      </c>
      <c r="AW42" s="88">
        <v>1200</v>
      </c>
      <c r="AX42" s="88">
        <v>279</v>
      </c>
      <c r="AY42" s="88">
        <v>279</v>
      </c>
      <c r="AZ42" s="88">
        <v>279</v>
      </c>
      <c r="BA42" s="88">
        <v>279</v>
      </c>
      <c r="BB42" s="88">
        <v>279</v>
      </c>
      <c r="BC42" s="89">
        <v>279</v>
      </c>
      <c r="BD42" s="89">
        <v>279</v>
      </c>
      <c r="BE42" s="89">
        <v>279</v>
      </c>
      <c r="BF42" s="89">
        <v>279</v>
      </c>
      <c r="BG42" s="89">
        <v>279</v>
      </c>
      <c r="BH42" s="89">
        <v>279</v>
      </c>
      <c r="BI42" s="89">
        <v>279</v>
      </c>
      <c r="BJ42" s="89">
        <v>279</v>
      </c>
      <c r="BK42" s="89">
        <v>279</v>
      </c>
      <c r="BL42" s="89">
        <v>279</v>
      </c>
      <c r="BM42" s="89">
        <v>279</v>
      </c>
      <c r="BN42" s="90">
        <v>279</v>
      </c>
    </row>
    <row r="43" spans="1:66" x14ac:dyDescent="0.45">
      <c r="A43" s="78">
        <f t="shared" si="3"/>
        <v>31047</v>
      </c>
      <c r="B43" s="79">
        <f t="shared" si="1"/>
        <v>0</v>
      </c>
      <c r="C43" s="140">
        <f t="shared" si="2"/>
        <v>9451</v>
      </c>
      <c r="D43" s="140">
        <v>113</v>
      </c>
      <c r="E43" s="178" t="s">
        <v>125</v>
      </c>
      <c r="F43" s="76" t="s">
        <v>590</v>
      </c>
      <c r="G43" s="76" t="s">
        <v>608</v>
      </c>
      <c r="H43" s="86" t="s">
        <v>163</v>
      </c>
      <c r="I43" s="179" t="s">
        <v>704</v>
      </c>
      <c r="J43" s="87">
        <v>3282</v>
      </c>
      <c r="K43" s="87">
        <v>4607</v>
      </c>
      <c r="L43" s="87">
        <v>5692</v>
      </c>
      <c r="M43" s="87">
        <v>782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3333</v>
      </c>
      <c r="V43" s="87">
        <v>4681</v>
      </c>
      <c r="W43" s="87">
        <v>2407</v>
      </c>
      <c r="X43" s="87">
        <v>10667</v>
      </c>
      <c r="Y43" s="87">
        <v>1231</v>
      </c>
      <c r="Z43" s="87">
        <v>48</v>
      </c>
      <c r="AA43" s="87">
        <v>63</v>
      </c>
      <c r="AB43" s="87">
        <v>23</v>
      </c>
      <c r="AC43" s="87">
        <v>114</v>
      </c>
      <c r="AD43" s="87">
        <v>156</v>
      </c>
      <c r="AE43" s="87">
        <v>37</v>
      </c>
      <c r="AF43" s="87">
        <v>21</v>
      </c>
      <c r="AG43" s="87">
        <v>28</v>
      </c>
      <c r="AH43" s="87">
        <v>26</v>
      </c>
      <c r="AI43" s="87">
        <v>42</v>
      </c>
      <c r="AJ43" s="87">
        <v>26</v>
      </c>
      <c r="AK43" s="87">
        <v>31</v>
      </c>
      <c r="AL43" s="87">
        <v>27</v>
      </c>
      <c r="AM43" s="87">
        <v>24</v>
      </c>
      <c r="AN43" s="87">
        <v>72</v>
      </c>
      <c r="AO43" s="87">
        <v>130</v>
      </c>
      <c r="AP43" s="87">
        <v>397</v>
      </c>
      <c r="AQ43" s="87">
        <v>578</v>
      </c>
      <c r="AR43" s="87">
        <v>1435</v>
      </c>
      <c r="AS43" s="87">
        <v>6207</v>
      </c>
      <c r="AT43" s="87">
        <v>22135</v>
      </c>
      <c r="AU43" s="87">
        <v>11</v>
      </c>
      <c r="AV43" s="88">
        <v>0</v>
      </c>
      <c r="AW43" s="88">
        <v>0</v>
      </c>
      <c r="AX43" s="88">
        <v>0</v>
      </c>
      <c r="AY43" s="88">
        <v>0</v>
      </c>
      <c r="AZ43" s="88">
        <v>0</v>
      </c>
      <c r="BA43" s="88">
        <v>0</v>
      </c>
      <c r="BB43" s="88">
        <v>0</v>
      </c>
      <c r="BC43" s="89">
        <v>0</v>
      </c>
      <c r="BD43" s="89">
        <v>0</v>
      </c>
      <c r="BE43" s="89">
        <v>0</v>
      </c>
      <c r="BF43" s="89">
        <v>0</v>
      </c>
      <c r="BG43" s="89">
        <v>0</v>
      </c>
      <c r="BH43" s="89">
        <v>0</v>
      </c>
      <c r="BI43" s="89">
        <v>0</v>
      </c>
      <c r="BJ43" s="89">
        <v>0</v>
      </c>
      <c r="BK43" s="89">
        <v>0</v>
      </c>
      <c r="BL43" s="89">
        <v>0</v>
      </c>
      <c r="BM43" s="89">
        <v>0</v>
      </c>
      <c r="BN43" s="90">
        <v>0</v>
      </c>
    </row>
    <row r="44" spans="1:66" x14ac:dyDescent="0.45">
      <c r="A44" s="78">
        <f t="shared" si="3"/>
        <v>29933</v>
      </c>
      <c r="B44" s="79">
        <f t="shared" si="1"/>
        <v>8500</v>
      </c>
      <c r="C44" s="140">
        <f t="shared" si="2"/>
        <v>9686.6666666666661</v>
      </c>
      <c r="D44" s="140">
        <v>163</v>
      </c>
      <c r="E44" s="178" t="s">
        <v>125</v>
      </c>
      <c r="F44" s="76" t="s">
        <v>590</v>
      </c>
      <c r="G44" s="76" t="s">
        <v>608</v>
      </c>
      <c r="H44" s="86" t="s">
        <v>164</v>
      </c>
      <c r="I44" s="179" t="s">
        <v>705</v>
      </c>
      <c r="J44" s="87">
        <v>4707</v>
      </c>
      <c r="K44" s="87">
        <v>8844</v>
      </c>
      <c r="L44" s="87">
        <v>8582</v>
      </c>
      <c r="M44" s="87">
        <v>6448</v>
      </c>
      <c r="N44" s="87">
        <v>75</v>
      </c>
      <c r="O44" s="87">
        <v>0</v>
      </c>
      <c r="P44" s="87">
        <v>4</v>
      </c>
      <c r="Q44" s="87">
        <v>0</v>
      </c>
      <c r="R44" s="87">
        <v>0</v>
      </c>
      <c r="S44" s="87">
        <v>0</v>
      </c>
      <c r="T44" s="87">
        <v>0</v>
      </c>
      <c r="U44" s="87">
        <v>4847</v>
      </c>
      <c r="V44" s="87">
        <v>4491</v>
      </c>
      <c r="W44" s="87">
        <v>3530</v>
      </c>
      <c r="X44" s="87">
        <v>12432</v>
      </c>
      <c r="Y44" s="87">
        <v>1434</v>
      </c>
      <c r="Z44" s="87">
        <v>0</v>
      </c>
      <c r="AA44" s="87">
        <v>10</v>
      </c>
      <c r="AB44" s="87">
        <v>0</v>
      </c>
      <c r="AC44" s="87">
        <v>0</v>
      </c>
      <c r="AD44" s="87">
        <v>40</v>
      </c>
      <c r="AE44" s="87">
        <v>0</v>
      </c>
      <c r="AF44" s="87">
        <v>1</v>
      </c>
      <c r="AG44" s="87">
        <v>54</v>
      </c>
      <c r="AH44" s="87">
        <v>7</v>
      </c>
      <c r="AI44" s="87">
        <v>8</v>
      </c>
      <c r="AJ44" s="87">
        <v>22</v>
      </c>
      <c r="AK44" s="87">
        <v>0</v>
      </c>
      <c r="AL44" s="87">
        <v>23</v>
      </c>
      <c r="AM44" s="87">
        <v>23</v>
      </c>
      <c r="AN44" s="87">
        <v>27</v>
      </c>
      <c r="AO44" s="87">
        <v>54</v>
      </c>
      <c r="AP44" s="87">
        <v>126</v>
      </c>
      <c r="AQ44" s="87">
        <v>75</v>
      </c>
      <c r="AR44" s="87">
        <v>545</v>
      </c>
      <c r="AS44" s="87">
        <v>945</v>
      </c>
      <c r="AT44" s="87">
        <v>10753</v>
      </c>
      <c r="AU44" s="87">
        <v>17362</v>
      </c>
      <c r="AV44" s="88">
        <v>8500</v>
      </c>
      <c r="AW44" s="88">
        <v>0</v>
      </c>
      <c r="AX44" s="88">
        <v>0</v>
      </c>
      <c r="AY44" s="88">
        <v>0</v>
      </c>
      <c r="AZ44" s="88">
        <v>0</v>
      </c>
      <c r="BA44" s="88">
        <v>0</v>
      </c>
      <c r="BB44" s="88">
        <v>0</v>
      </c>
      <c r="BC44" s="89">
        <v>0</v>
      </c>
      <c r="BD44" s="89">
        <v>0</v>
      </c>
      <c r="BE44" s="89">
        <v>0</v>
      </c>
      <c r="BF44" s="89">
        <v>0</v>
      </c>
      <c r="BG44" s="89">
        <v>0</v>
      </c>
      <c r="BH44" s="89">
        <v>0</v>
      </c>
      <c r="BI44" s="89">
        <v>0</v>
      </c>
      <c r="BJ44" s="89">
        <v>0</v>
      </c>
      <c r="BK44" s="89">
        <v>0</v>
      </c>
      <c r="BL44" s="89">
        <v>0</v>
      </c>
      <c r="BM44" s="89">
        <v>0</v>
      </c>
      <c r="BN44" s="90">
        <v>0</v>
      </c>
    </row>
    <row r="45" spans="1:66" x14ac:dyDescent="0.45">
      <c r="A45" s="78">
        <f t="shared" si="3"/>
        <v>25586</v>
      </c>
      <c r="B45" s="79">
        <f t="shared" si="1"/>
        <v>0</v>
      </c>
      <c r="C45" s="140">
        <f t="shared" si="2"/>
        <v>6883</v>
      </c>
      <c r="D45" s="140">
        <v>12</v>
      </c>
      <c r="E45" s="178" t="s">
        <v>125</v>
      </c>
      <c r="F45" s="76" t="s">
        <v>590</v>
      </c>
      <c r="G45" s="76" t="s">
        <v>608</v>
      </c>
      <c r="H45" s="86" t="s">
        <v>165</v>
      </c>
      <c r="I45" s="179" t="s">
        <v>706</v>
      </c>
      <c r="J45" s="87">
        <v>2479</v>
      </c>
      <c r="K45" s="87">
        <v>5330</v>
      </c>
      <c r="L45" s="87">
        <v>4596</v>
      </c>
      <c r="M45" s="87">
        <v>321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3749</v>
      </c>
      <c r="W45" s="87">
        <v>1810</v>
      </c>
      <c r="X45" s="87">
        <v>8466</v>
      </c>
      <c r="Y45" s="87">
        <v>2848</v>
      </c>
      <c r="Z45" s="87">
        <v>459</v>
      </c>
      <c r="AA45" s="87">
        <v>40</v>
      </c>
      <c r="AB45" s="87">
        <v>4</v>
      </c>
      <c r="AC45" s="87">
        <v>98</v>
      </c>
      <c r="AD45" s="87">
        <v>14</v>
      </c>
      <c r="AE45" s="87">
        <v>69</v>
      </c>
      <c r="AF45" s="87">
        <v>76</v>
      </c>
      <c r="AG45" s="87">
        <v>44</v>
      </c>
      <c r="AH45" s="87">
        <v>47</v>
      </c>
      <c r="AI45" s="87">
        <v>79</v>
      </c>
      <c r="AJ45" s="87">
        <v>130</v>
      </c>
      <c r="AK45" s="87">
        <v>224</v>
      </c>
      <c r="AL45" s="87">
        <v>132</v>
      </c>
      <c r="AM45" s="87">
        <v>208</v>
      </c>
      <c r="AN45" s="87">
        <v>127</v>
      </c>
      <c r="AO45" s="87">
        <v>484</v>
      </c>
      <c r="AP45" s="87">
        <v>669</v>
      </c>
      <c r="AQ45" s="87">
        <v>1884</v>
      </c>
      <c r="AR45" s="87">
        <v>1209</v>
      </c>
      <c r="AS45" s="87">
        <v>1069</v>
      </c>
      <c r="AT45" s="87">
        <v>11167</v>
      </c>
      <c r="AU45" s="87">
        <v>8413</v>
      </c>
      <c r="AV45" s="88">
        <v>0</v>
      </c>
      <c r="AW45" s="88">
        <v>0</v>
      </c>
      <c r="AX45" s="88">
        <v>0</v>
      </c>
      <c r="AY45" s="88">
        <v>0</v>
      </c>
      <c r="AZ45" s="88">
        <v>0</v>
      </c>
      <c r="BA45" s="88">
        <v>0</v>
      </c>
      <c r="BB45" s="88">
        <v>0</v>
      </c>
      <c r="BC45" s="89">
        <v>0</v>
      </c>
      <c r="BD45" s="89">
        <v>0</v>
      </c>
      <c r="BE45" s="89">
        <v>0</v>
      </c>
      <c r="BF45" s="89">
        <v>0</v>
      </c>
      <c r="BG45" s="89">
        <v>0</v>
      </c>
      <c r="BH45" s="89">
        <v>0</v>
      </c>
      <c r="BI45" s="89">
        <v>0</v>
      </c>
      <c r="BJ45" s="89">
        <v>0</v>
      </c>
      <c r="BK45" s="89">
        <v>0</v>
      </c>
      <c r="BL45" s="89">
        <v>0</v>
      </c>
      <c r="BM45" s="89">
        <v>0</v>
      </c>
      <c r="BN45" s="90">
        <v>0</v>
      </c>
    </row>
    <row r="46" spans="1:66" x14ac:dyDescent="0.45">
      <c r="A46" s="78">
        <f t="shared" si="3"/>
        <v>65164</v>
      </c>
      <c r="B46" s="79">
        <f t="shared" si="1"/>
        <v>8000</v>
      </c>
      <c r="C46" s="140">
        <f t="shared" si="2"/>
        <v>4513.666666666667</v>
      </c>
      <c r="D46" s="140">
        <v>1</v>
      </c>
      <c r="E46" s="178" t="s">
        <v>125</v>
      </c>
      <c r="F46" s="76" t="s">
        <v>590</v>
      </c>
      <c r="G46" s="76" t="s">
        <v>609</v>
      </c>
      <c r="H46" s="86" t="s">
        <v>166</v>
      </c>
      <c r="I46" s="179" t="s">
        <v>707</v>
      </c>
      <c r="J46" s="87">
        <v>20680</v>
      </c>
      <c r="K46" s="87">
        <v>23748</v>
      </c>
      <c r="L46" s="87">
        <v>17950</v>
      </c>
      <c r="M46" s="87">
        <v>16203</v>
      </c>
      <c r="N46" s="87">
        <v>12334</v>
      </c>
      <c r="O46" s="87">
        <v>13142</v>
      </c>
      <c r="P46" s="87">
        <v>12277</v>
      </c>
      <c r="Q46" s="87">
        <v>11082</v>
      </c>
      <c r="R46" s="87">
        <v>12622</v>
      </c>
      <c r="S46" s="87">
        <v>12757</v>
      </c>
      <c r="T46" s="87">
        <v>11105</v>
      </c>
      <c r="U46" s="87">
        <v>13689</v>
      </c>
      <c r="V46" s="87">
        <v>15469</v>
      </c>
      <c r="W46" s="87">
        <v>19387</v>
      </c>
      <c r="X46" s="87">
        <v>25233</v>
      </c>
      <c r="Y46" s="87">
        <v>8853</v>
      </c>
      <c r="Z46" s="87">
        <v>1453</v>
      </c>
      <c r="AA46" s="87">
        <v>2311</v>
      </c>
      <c r="AB46" s="87">
        <v>4952</v>
      </c>
      <c r="AC46" s="87">
        <v>3452</v>
      </c>
      <c r="AD46" s="87">
        <v>9220</v>
      </c>
      <c r="AE46" s="87">
        <v>3738</v>
      </c>
      <c r="AF46" s="87">
        <v>3771</v>
      </c>
      <c r="AG46" s="87">
        <v>2808</v>
      </c>
      <c r="AH46" s="87">
        <v>2143</v>
      </c>
      <c r="AI46" s="87">
        <v>1482</v>
      </c>
      <c r="AJ46" s="87">
        <v>2876</v>
      </c>
      <c r="AK46" s="87">
        <v>2531</v>
      </c>
      <c r="AL46" s="87">
        <v>3206</v>
      </c>
      <c r="AM46" s="87">
        <v>3862</v>
      </c>
      <c r="AN46" s="87">
        <v>7126</v>
      </c>
      <c r="AO46" s="87">
        <v>9629</v>
      </c>
      <c r="AP46" s="87">
        <v>9388</v>
      </c>
      <c r="AQ46" s="87">
        <v>10193</v>
      </c>
      <c r="AR46" s="87">
        <v>5688</v>
      </c>
      <c r="AS46" s="87">
        <v>3795</v>
      </c>
      <c r="AT46" s="87">
        <v>5889</v>
      </c>
      <c r="AU46" s="87">
        <v>3857</v>
      </c>
      <c r="AV46" s="88">
        <v>8000</v>
      </c>
      <c r="AW46" s="88">
        <v>5500</v>
      </c>
      <c r="AX46" s="88">
        <v>3313</v>
      </c>
      <c r="AY46" s="88">
        <v>4367</v>
      </c>
      <c r="AZ46" s="88">
        <v>3557</v>
      </c>
      <c r="BA46" s="88">
        <v>3280</v>
      </c>
      <c r="BB46" s="88">
        <v>3405</v>
      </c>
      <c r="BC46" s="89">
        <v>3640</v>
      </c>
      <c r="BD46" s="89">
        <v>3542</v>
      </c>
      <c r="BE46" s="89">
        <v>3510</v>
      </c>
      <c r="BF46" s="89">
        <v>2869</v>
      </c>
      <c r="BG46" s="89">
        <v>3096</v>
      </c>
      <c r="BH46" s="89">
        <v>3403</v>
      </c>
      <c r="BI46" s="89">
        <v>2324</v>
      </c>
      <c r="BJ46" s="89">
        <v>2288</v>
      </c>
      <c r="BK46" s="89">
        <v>2986</v>
      </c>
      <c r="BL46" s="89">
        <v>3557</v>
      </c>
      <c r="BM46" s="89">
        <v>3280</v>
      </c>
      <c r="BN46" s="90">
        <v>3405</v>
      </c>
    </row>
    <row r="47" spans="1:66" x14ac:dyDescent="0.45">
      <c r="A47" s="78">
        <f t="shared" si="3"/>
        <v>11289</v>
      </c>
      <c r="B47" s="79">
        <f t="shared" si="1"/>
        <v>1050</v>
      </c>
      <c r="C47" s="140">
        <f t="shared" si="2"/>
        <v>817</v>
      </c>
      <c r="D47" s="140">
        <v>1366</v>
      </c>
      <c r="E47" s="178" t="s">
        <v>125</v>
      </c>
      <c r="F47" s="76" t="s">
        <v>590</v>
      </c>
      <c r="G47" s="76" t="s">
        <v>609</v>
      </c>
      <c r="H47" s="86" t="s">
        <v>167</v>
      </c>
      <c r="I47" s="179" t="s">
        <v>708</v>
      </c>
      <c r="J47" s="87">
        <v>3651</v>
      </c>
      <c r="K47" s="87">
        <v>4195</v>
      </c>
      <c r="L47" s="87">
        <v>3153</v>
      </c>
      <c r="M47" s="87">
        <v>2764</v>
      </c>
      <c r="N47" s="87">
        <v>2492</v>
      </c>
      <c r="O47" s="87">
        <v>1336</v>
      </c>
      <c r="P47" s="87">
        <v>1547</v>
      </c>
      <c r="Q47" s="87">
        <v>1703</v>
      </c>
      <c r="R47" s="87">
        <v>3724</v>
      </c>
      <c r="S47" s="87">
        <v>1165</v>
      </c>
      <c r="T47" s="87">
        <v>1735</v>
      </c>
      <c r="U47" s="87">
        <v>1985</v>
      </c>
      <c r="V47" s="87">
        <v>1887</v>
      </c>
      <c r="W47" s="87">
        <v>2725</v>
      </c>
      <c r="X47" s="87">
        <v>7462</v>
      </c>
      <c r="Y47" s="87">
        <v>895</v>
      </c>
      <c r="Z47" s="87">
        <v>0</v>
      </c>
      <c r="AA47" s="87">
        <v>0</v>
      </c>
      <c r="AB47" s="87">
        <v>430</v>
      </c>
      <c r="AC47" s="87">
        <v>317</v>
      </c>
      <c r="AD47" s="87">
        <v>1277</v>
      </c>
      <c r="AE47" s="87">
        <v>772</v>
      </c>
      <c r="AF47" s="87">
        <v>369</v>
      </c>
      <c r="AG47" s="87">
        <v>623</v>
      </c>
      <c r="AH47" s="87">
        <v>599</v>
      </c>
      <c r="AI47" s="87">
        <v>468</v>
      </c>
      <c r="AJ47" s="87">
        <v>607</v>
      </c>
      <c r="AK47" s="87">
        <v>566</v>
      </c>
      <c r="AL47" s="87">
        <v>691</v>
      </c>
      <c r="AM47" s="87">
        <v>286</v>
      </c>
      <c r="AN47" s="87">
        <v>1192</v>
      </c>
      <c r="AO47" s="87">
        <v>1568</v>
      </c>
      <c r="AP47" s="87">
        <v>1754</v>
      </c>
      <c r="AQ47" s="87">
        <v>1539</v>
      </c>
      <c r="AR47" s="87">
        <v>1242</v>
      </c>
      <c r="AS47" s="87">
        <v>1034</v>
      </c>
      <c r="AT47" s="87">
        <v>654</v>
      </c>
      <c r="AU47" s="87">
        <v>763</v>
      </c>
      <c r="AV47" s="88">
        <v>1050</v>
      </c>
      <c r="AW47" s="88">
        <v>800</v>
      </c>
      <c r="AX47" s="88">
        <v>745</v>
      </c>
      <c r="AY47" s="88">
        <v>770</v>
      </c>
      <c r="AZ47" s="88">
        <v>459</v>
      </c>
      <c r="BA47" s="88">
        <v>429</v>
      </c>
      <c r="BB47" s="88">
        <v>488</v>
      </c>
      <c r="BC47" s="89">
        <v>504</v>
      </c>
      <c r="BD47" s="89">
        <v>492</v>
      </c>
      <c r="BE47" s="89">
        <v>465</v>
      </c>
      <c r="BF47" s="89">
        <v>469</v>
      </c>
      <c r="BG47" s="89">
        <v>481</v>
      </c>
      <c r="BH47" s="89">
        <v>516</v>
      </c>
      <c r="BI47" s="89">
        <v>411</v>
      </c>
      <c r="BJ47" s="89">
        <v>396</v>
      </c>
      <c r="BK47" s="89">
        <v>413</v>
      </c>
      <c r="BL47" s="89">
        <v>459</v>
      </c>
      <c r="BM47" s="89">
        <v>429</v>
      </c>
      <c r="BN47" s="90">
        <v>488</v>
      </c>
    </row>
    <row r="48" spans="1:66" x14ac:dyDescent="0.45">
      <c r="A48" s="78">
        <f t="shared" si="3"/>
        <v>42461</v>
      </c>
      <c r="B48" s="79">
        <f t="shared" si="1"/>
        <v>4000</v>
      </c>
      <c r="C48" s="140">
        <f t="shared" si="2"/>
        <v>3505</v>
      </c>
      <c r="D48" s="140">
        <v>6449</v>
      </c>
      <c r="E48" s="178" t="s">
        <v>125</v>
      </c>
      <c r="F48" s="76" t="s">
        <v>590</v>
      </c>
      <c r="G48" s="76" t="s">
        <v>609</v>
      </c>
      <c r="H48" s="86" t="s">
        <v>168</v>
      </c>
      <c r="I48" s="179" t="s">
        <v>709</v>
      </c>
      <c r="J48" s="87">
        <v>11923</v>
      </c>
      <c r="K48" s="87">
        <v>14655</v>
      </c>
      <c r="L48" s="87">
        <v>9759</v>
      </c>
      <c r="M48" s="87">
        <v>8332</v>
      </c>
      <c r="N48" s="87">
        <v>9330</v>
      </c>
      <c r="O48" s="87">
        <v>4663</v>
      </c>
      <c r="P48" s="87">
        <v>7718</v>
      </c>
      <c r="Q48" s="87">
        <v>5499</v>
      </c>
      <c r="R48" s="87">
        <v>10023</v>
      </c>
      <c r="S48" s="87">
        <v>5981</v>
      </c>
      <c r="T48" s="87">
        <v>8937</v>
      </c>
      <c r="U48" s="87">
        <v>5371</v>
      </c>
      <c r="V48" s="87">
        <v>10769</v>
      </c>
      <c r="W48" s="87">
        <v>13042</v>
      </c>
      <c r="X48" s="87">
        <v>6164</v>
      </c>
      <c r="Y48" s="87">
        <v>25109</v>
      </c>
      <c r="Z48" s="87">
        <v>176</v>
      </c>
      <c r="AA48" s="87">
        <v>738</v>
      </c>
      <c r="AB48" s="87">
        <v>2895</v>
      </c>
      <c r="AC48" s="87">
        <v>905</v>
      </c>
      <c r="AD48" s="87">
        <v>4017</v>
      </c>
      <c r="AE48" s="87">
        <v>2726</v>
      </c>
      <c r="AF48" s="87">
        <v>2646</v>
      </c>
      <c r="AG48" s="87">
        <v>2633</v>
      </c>
      <c r="AH48" s="87">
        <v>1980</v>
      </c>
      <c r="AI48" s="87">
        <v>2259</v>
      </c>
      <c r="AJ48" s="87">
        <v>3152</v>
      </c>
      <c r="AK48" s="87">
        <v>2694</v>
      </c>
      <c r="AL48" s="87">
        <v>2648</v>
      </c>
      <c r="AM48" s="87">
        <v>2733</v>
      </c>
      <c r="AN48" s="87">
        <v>3909</v>
      </c>
      <c r="AO48" s="87">
        <v>8012</v>
      </c>
      <c r="AP48" s="87">
        <v>6476</v>
      </c>
      <c r="AQ48" s="87">
        <v>2176</v>
      </c>
      <c r="AR48" s="87">
        <v>3298</v>
      </c>
      <c r="AS48" s="87">
        <v>155</v>
      </c>
      <c r="AT48" s="87">
        <v>5073</v>
      </c>
      <c r="AU48" s="87">
        <v>5287</v>
      </c>
      <c r="AV48" s="88">
        <v>4000</v>
      </c>
      <c r="AW48" s="88">
        <v>4000</v>
      </c>
      <c r="AX48" s="88">
        <v>2346</v>
      </c>
      <c r="AY48" s="88">
        <v>2560</v>
      </c>
      <c r="AZ48" s="88">
        <v>1743</v>
      </c>
      <c r="BA48" s="88">
        <v>1673</v>
      </c>
      <c r="BB48" s="88">
        <v>1733</v>
      </c>
      <c r="BC48" s="89">
        <v>1963</v>
      </c>
      <c r="BD48" s="89">
        <v>1967</v>
      </c>
      <c r="BE48" s="89">
        <v>1804</v>
      </c>
      <c r="BF48" s="89">
        <v>1707</v>
      </c>
      <c r="BG48" s="89">
        <v>1689</v>
      </c>
      <c r="BH48" s="89">
        <v>1934</v>
      </c>
      <c r="BI48" s="89">
        <v>1571</v>
      </c>
      <c r="BJ48" s="89">
        <v>1437</v>
      </c>
      <c r="BK48" s="89">
        <v>1586</v>
      </c>
      <c r="BL48" s="89">
        <v>1743</v>
      </c>
      <c r="BM48" s="89">
        <v>1673</v>
      </c>
      <c r="BN48" s="90">
        <v>1733</v>
      </c>
    </row>
    <row r="49" spans="1:66" x14ac:dyDescent="0.45">
      <c r="A49" s="78">
        <f t="shared" si="3"/>
        <v>48684</v>
      </c>
      <c r="B49" s="79">
        <f t="shared" si="1"/>
        <v>4150</v>
      </c>
      <c r="C49" s="140">
        <f t="shared" si="2"/>
        <v>3273.6666666666665</v>
      </c>
      <c r="D49" s="140">
        <v>2382</v>
      </c>
      <c r="E49" s="178" t="s">
        <v>125</v>
      </c>
      <c r="F49" s="76" t="s">
        <v>590</v>
      </c>
      <c r="G49" s="76" t="s">
        <v>609</v>
      </c>
      <c r="H49" s="86" t="s">
        <v>169</v>
      </c>
      <c r="I49" s="179" t="s">
        <v>710</v>
      </c>
      <c r="J49" s="87">
        <v>29220</v>
      </c>
      <c r="K49" s="87">
        <v>34227</v>
      </c>
      <c r="L49" s="87">
        <v>23938</v>
      </c>
      <c r="M49" s="87">
        <v>22149</v>
      </c>
      <c r="N49" s="87">
        <v>26172</v>
      </c>
      <c r="O49" s="87">
        <v>14330</v>
      </c>
      <c r="P49" s="87">
        <v>6969</v>
      </c>
      <c r="Q49" s="87">
        <v>9498</v>
      </c>
      <c r="R49" s="87">
        <v>44468</v>
      </c>
      <c r="S49" s="87">
        <v>3697</v>
      </c>
      <c r="T49" s="87">
        <v>4422</v>
      </c>
      <c r="U49" s="87">
        <v>7227</v>
      </c>
      <c r="V49" s="87">
        <v>10944</v>
      </c>
      <c r="W49" s="87">
        <v>13828</v>
      </c>
      <c r="X49" s="87">
        <v>44080</v>
      </c>
      <c r="Y49" s="87">
        <v>4742</v>
      </c>
      <c r="Z49" s="87">
        <v>60</v>
      </c>
      <c r="AA49" s="87">
        <v>352</v>
      </c>
      <c r="AB49" s="87">
        <v>649</v>
      </c>
      <c r="AC49" s="87">
        <v>945</v>
      </c>
      <c r="AD49" s="87">
        <v>11418</v>
      </c>
      <c r="AE49" s="87">
        <v>3092</v>
      </c>
      <c r="AF49" s="87">
        <v>2651</v>
      </c>
      <c r="AG49" s="87">
        <v>2518</v>
      </c>
      <c r="AH49" s="87">
        <v>1166</v>
      </c>
      <c r="AI49" s="87">
        <v>1566</v>
      </c>
      <c r="AJ49" s="87">
        <v>2423</v>
      </c>
      <c r="AK49" s="87">
        <v>3754</v>
      </c>
      <c r="AL49" s="87">
        <v>3868</v>
      </c>
      <c r="AM49" s="87">
        <v>1132</v>
      </c>
      <c r="AN49" s="87">
        <v>4864</v>
      </c>
      <c r="AO49" s="87">
        <v>8047</v>
      </c>
      <c r="AP49" s="87">
        <v>8384</v>
      </c>
      <c r="AQ49" s="87">
        <v>5513</v>
      </c>
      <c r="AR49" s="87">
        <v>3301</v>
      </c>
      <c r="AS49" s="87">
        <v>4144</v>
      </c>
      <c r="AT49" s="87">
        <v>2836</v>
      </c>
      <c r="AU49" s="87">
        <v>2841</v>
      </c>
      <c r="AV49" s="88">
        <v>4150</v>
      </c>
      <c r="AW49" s="88">
        <v>2700</v>
      </c>
      <c r="AX49" s="88">
        <v>2891</v>
      </c>
      <c r="AY49" s="88">
        <v>2891</v>
      </c>
      <c r="AZ49" s="88">
        <v>1290</v>
      </c>
      <c r="BA49" s="88">
        <v>1290</v>
      </c>
      <c r="BB49" s="88">
        <v>1290</v>
      </c>
      <c r="BC49" s="89">
        <v>1290</v>
      </c>
      <c r="BD49" s="89">
        <v>1290</v>
      </c>
      <c r="BE49" s="89">
        <v>1290</v>
      </c>
      <c r="BF49" s="89">
        <v>1290</v>
      </c>
      <c r="BG49" s="89">
        <v>1290</v>
      </c>
      <c r="BH49" s="89">
        <v>1290</v>
      </c>
      <c r="BI49" s="89">
        <v>1290</v>
      </c>
      <c r="BJ49" s="89">
        <v>1290</v>
      </c>
      <c r="BK49" s="89">
        <v>1290</v>
      </c>
      <c r="BL49" s="89">
        <v>1290</v>
      </c>
      <c r="BM49" s="89">
        <v>1290</v>
      </c>
      <c r="BN49" s="90">
        <v>1290</v>
      </c>
    </row>
    <row r="50" spans="1:66" x14ac:dyDescent="0.45">
      <c r="A50" s="78">
        <f t="shared" si="3"/>
        <v>4748</v>
      </c>
      <c r="B50" s="79">
        <f t="shared" si="1"/>
        <v>580</v>
      </c>
      <c r="C50" s="140">
        <f t="shared" si="2"/>
        <v>448.33333333333331</v>
      </c>
      <c r="D50" s="140">
        <v>304</v>
      </c>
      <c r="E50" s="178" t="s">
        <v>125</v>
      </c>
      <c r="F50" s="76" t="s">
        <v>590</v>
      </c>
      <c r="G50" s="76" t="s">
        <v>609</v>
      </c>
      <c r="H50" s="86" t="s">
        <v>170</v>
      </c>
      <c r="I50" s="179" t="s">
        <v>711</v>
      </c>
      <c r="J50" s="87">
        <v>3635</v>
      </c>
      <c r="K50" s="87">
        <v>3505</v>
      </c>
      <c r="L50" s="87">
        <v>2920</v>
      </c>
      <c r="M50" s="87">
        <v>2528</v>
      </c>
      <c r="N50" s="87">
        <v>2430</v>
      </c>
      <c r="O50" s="87">
        <v>1529</v>
      </c>
      <c r="P50" s="87">
        <v>1117</v>
      </c>
      <c r="Q50" s="87">
        <v>930</v>
      </c>
      <c r="R50" s="87">
        <v>4005</v>
      </c>
      <c r="S50" s="87">
        <v>849</v>
      </c>
      <c r="T50" s="87">
        <v>1231</v>
      </c>
      <c r="U50" s="87">
        <v>954</v>
      </c>
      <c r="V50" s="87">
        <v>954</v>
      </c>
      <c r="W50" s="87">
        <v>1306</v>
      </c>
      <c r="X50" s="87">
        <v>3762</v>
      </c>
      <c r="Y50" s="87">
        <v>1057</v>
      </c>
      <c r="Z50" s="87">
        <v>499</v>
      </c>
      <c r="AA50" s="87">
        <v>708</v>
      </c>
      <c r="AB50" s="87">
        <v>672</v>
      </c>
      <c r="AC50" s="87">
        <v>827</v>
      </c>
      <c r="AD50" s="87">
        <v>1949</v>
      </c>
      <c r="AE50" s="87">
        <v>497</v>
      </c>
      <c r="AF50" s="87">
        <v>335</v>
      </c>
      <c r="AG50" s="87">
        <v>217</v>
      </c>
      <c r="AH50" s="87">
        <v>220</v>
      </c>
      <c r="AI50" s="87">
        <v>31</v>
      </c>
      <c r="AJ50" s="87">
        <v>270</v>
      </c>
      <c r="AK50" s="87">
        <v>4</v>
      </c>
      <c r="AL50" s="87">
        <v>328</v>
      </c>
      <c r="AM50" s="87">
        <v>348</v>
      </c>
      <c r="AN50" s="87">
        <v>539</v>
      </c>
      <c r="AO50" s="87">
        <v>355</v>
      </c>
      <c r="AP50" s="87">
        <v>540</v>
      </c>
      <c r="AQ50" s="87">
        <v>720</v>
      </c>
      <c r="AR50" s="87">
        <v>569</v>
      </c>
      <c r="AS50" s="87">
        <v>627</v>
      </c>
      <c r="AT50" s="87">
        <v>455</v>
      </c>
      <c r="AU50" s="87">
        <v>263</v>
      </c>
      <c r="AV50" s="88">
        <v>580</v>
      </c>
      <c r="AW50" s="88">
        <v>440</v>
      </c>
      <c r="AX50" s="88">
        <v>305</v>
      </c>
      <c r="AY50" s="88">
        <v>366</v>
      </c>
      <c r="AZ50" s="88">
        <v>138</v>
      </c>
      <c r="BA50" s="88">
        <v>138</v>
      </c>
      <c r="BB50" s="88">
        <v>138</v>
      </c>
      <c r="BC50" s="89">
        <v>138</v>
      </c>
      <c r="BD50" s="89">
        <v>138</v>
      </c>
      <c r="BE50" s="89">
        <v>138</v>
      </c>
      <c r="BF50" s="89">
        <v>138</v>
      </c>
      <c r="BG50" s="89">
        <v>138</v>
      </c>
      <c r="BH50" s="89">
        <v>138</v>
      </c>
      <c r="BI50" s="89">
        <v>138</v>
      </c>
      <c r="BJ50" s="89">
        <v>138</v>
      </c>
      <c r="BK50" s="89">
        <v>138</v>
      </c>
      <c r="BL50" s="89">
        <v>138</v>
      </c>
      <c r="BM50" s="89">
        <v>138</v>
      </c>
      <c r="BN50" s="90">
        <v>138</v>
      </c>
    </row>
    <row r="51" spans="1:66" x14ac:dyDescent="0.45">
      <c r="A51" s="78">
        <f t="shared" si="3"/>
        <v>263293</v>
      </c>
      <c r="B51" s="79">
        <f t="shared" si="1"/>
        <v>26000</v>
      </c>
      <c r="C51" s="140">
        <f t="shared" si="2"/>
        <v>13507.666666666666</v>
      </c>
      <c r="D51" s="140">
        <v>31508</v>
      </c>
      <c r="E51" s="178" t="s">
        <v>125</v>
      </c>
      <c r="F51" s="76" t="s">
        <v>590</v>
      </c>
      <c r="G51" s="76" t="s">
        <v>609</v>
      </c>
      <c r="H51" s="86" t="s">
        <v>171</v>
      </c>
      <c r="I51" s="179" t="s">
        <v>712</v>
      </c>
      <c r="J51" s="87">
        <v>135201</v>
      </c>
      <c r="K51" s="87">
        <v>138005</v>
      </c>
      <c r="L51" s="87">
        <v>84580</v>
      </c>
      <c r="M51" s="87">
        <v>77600</v>
      </c>
      <c r="N51" s="87">
        <v>67358</v>
      </c>
      <c r="O51" s="87">
        <v>69141</v>
      </c>
      <c r="P51" s="87">
        <v>33192</v>
      </c>
      <c r="Q51" s="87">
        <v>41065</v>
      </c>
      <c r="R51" s="87">
        <v>191999</v>
      </c>
      <c r="S51" s="87">
        <v>21701</v>
      </c>
      <c r="T51" s="87">
        <v>25629</v>
      </c>
      <c r="U51" s="87">
        <v>41856</v>
      </c>
      <c r="V51" s="87">
        <v>58037</v>
      </c>
      <c r="W51" s="87">
        <v>79474</v>
      </c>
      <c r="X51" s="87">
        <v>202890</v>
      </c>
      <c r="Y51" s="87">
        <v>27034</v>
      </c>
      <c r="Z51" s="87">
        <v>601</v>
      </c>
      <c r="AA51" s="87">
        <v>253</v>
      </c>
      <c r="AB51" s="87">
        <v>3898</v>
      </c>
      <c r="AC51" s="87">
        <v>9418</v>
      </c>
      <c r="AD51" s="87">
        <v>67149</v>
      </c>
      <c r="AE51" s="87">
        <v>20841</v>
      </c>
      <c r="AF51" s="87">
        <v>14312</v>
      </c>
      <c r="AG51" s="87">
        <v>13883</v>
      </c>
      <c r="AH51" s="87">
        <v>11539</v>
      </c>
      <c r="AI51" s="87">
        <v>8951</v>
      </c>
      <c r="AJ51" s="87">
        <v>16647</v>
      </c>
      <c r="AK51" s="87">
        <v>19434</v>
      </c>
      <c r="AL51" s="87">
        <v>16761</v>
      </c>
      <c r="AM51" s="87">
        <v>13670</v>
      </c>
      <c r="AN51" s="87">
        <v>29332</v>
      </c>
      <c r="AO51" s="87">
        <v>37871</v>
      </c>
      <c r="AP51" s="87">
        <v>33653</v>
      </c>
      <c r="AQ51" s="87">
        <v>30446</v>
      </c>
      <c r="AR51" s="87">
        <v>41603</v>
      </c>
      <c r="AS51" s="87">
        <v>20763</v>
      </c>
      <c r="AT51" s="87">
        <v>7471</v>
      </c>
      <c r="AU51" s="87">
        <v>12289</v>
      </c>
      <c r="AV51" s="88">
        <v>26000</v>
      </c>
      <c r="AW51" s="88">
        <v>26000</v>
      </c>
      <c r="AX51" s="88">
        <v>15648</v>
      </c>
      <c r="AY51" s="88">
        <v>16380</v>
      </c>
      <c r="AZ51" s="88">
        <v>7635</v>
      </c>
      <c r="BA51" s="88">
        <v>7405</v>
      </c>
      <c r="BB51" s="88">
        <v>7421</v>
      </c>
      <c r="BC51" s="89">
        <v>9141</v>
      </c>
      <c r="BD51" s="89">
        <v>7448</v>
      </c>
      <c r="BE51" s="89">
        <v>8385</v>
      </c>
      <c r="BF51" s="89">
        <v>8186</v>
      </c>
      <c r="BG51" s="89">
        <v>7545</v>
      </c>
      <c r="BH51" s="89">
        <v>9779</v>
      </c>
      <c r="BI51" s="89">
        <v>8462</v>
      </c>
      <c r="BJ51" s="89">
        <v>7277</v>
      </c>
      <c r="BK51" s="89">
        <v>7651</v>
      </c>
      <c r="BL51" s="89">
        <v>7635</v>
      </c>
      <c r="BM51" s="89">
        <v>7405</v>
      </c>
      <c r="BN51" s="90">
        <v>7421</v>
      </c>
    </row>
    <row r="52" spans="1:66" x14ac:dyDescent="0.45">
      <c r="A52" s="78">
        <f t="shared" si="3"/>
        <v>40666</v>
      </c>
      <c r="B52" s="79">
        <f t="shared" si="1"/>
        <v>2800</v>
      </c>
      <c r="C52" s="140">
        <f t="shared" si="2"/>
        <v>2077.3333333333335</v>
      </c>
      <c r="D52" s="140">
        <v>2991</v>
      </c>
      <c r="E52" s="178" t="s">
        <v>125</v>
      </c>
      <c r="F52" s="76" t="s">
        <v>590</v>
      </c>
      <c r="G52" s="76" t="s">
        <v>609</v>
      </c>
      <c r="H52" s="86" t="s">
        <v>172</v>
      </c>
      <c r="I52" s="179" t="s">
        <v>713</v>
      </c>
      <c r="J52" s="87">
        <v>16179</v>
      </c>
      <c r="K52" s="87">
        <v>17787</v>
      </c>
      <c r="L52" s="87">
        <v>12185</v>
      </c>
      <c r="M52" s="87">
        <v>11490</v>
      </c>
      <c r="N52" s="87">
        <v>13850</v>
      </c>
      <c r="O52" s="87">
        <v>9072</v>
      </c>
      <c r="P52" s="87">
        <v>7693</v>
      </c>
      <c r="Q52" s="87">
        <v>8344</v>
      </c>
      <c r="R52" s="87">
        <v>22127</v>
      </c>
      <c r="S52" s="87">
        <v>4215</v>
      </c>
      <c r="T52" s="87">
        <v>6808</v>
      </c>
      <c r="U52" s="87">
        <v>8568</v>
      </c>
      <c r="V52" s="87">
        <v>8492</v>
      </c>
      <c r="W52" s="87">
        <v>12103</v>
      </c>
      <c r="X52" s="87">
        <v>47525</v>
      </c>
      <c r="Y52" s="87">
        <v>7364</v>
      </c>
      <c r="Z52" s="87">
        <v>24</v>
      </c>
      <c r="AA52" s="87">
        <v>239</v>
      </c>
      <c r="AB52" s="87">
        <v>623</v>
      </c>
      <c r="AC52" s="87">
        <v>1183</v>
      </c>
      <c r="AD52" s="87">
        <v>4973</v>
      </c>
      <c r="AE52" s="87">
        <v>2959</v>
      </c>
      <c r="AF52" s="87">
        <v>2417</v>
      </c>
      <c r="AG52" s="87">
        <v>2142</v>
      </c>
      <c r="AH52" s="87">
        <v>2767</v>
      </c>
      <c r="AI52" s="87">
        <v>2203</v>
      </c>
      <c r="AJ52" s="87">
        <v>3516</v>
      </c>
      <c r="AK52" s="87">
        <v>606</v>
      </c>
      <c r="AL52" s="87">
        <v>3117</v>
      </c>
      <c r="AM52" s="87">
        <v>3522</v>
      </c>
      <c r="AN52" s="87">
        <v>4562</v>
      </c>
      <c r="AO52" s="87">
        <v>9117</v>
      </c>
      <c r="AP52" s="87">
        <v>6671</v>
      </c>
      <c r="AQ52" s="87">
        <v>3316</v>
      </c>
      <c r="AR52" s="87">
        <v>3523</v>
      </c>
      <c r="AS52" s="87">
        <v>2135</v>
      </c>
      <c r="AT52" s="87">
        <v>1914</v>
      </c>
      <c r="AU52" s="87">
        <v>2183</v>
      </c>
      <c r="AV52" s="88">
        <v>2800</v>
      </c>
      <c r="AW52" s="88">
        <v>2800</v>
      </c>
      <c r="AX52" s="88">
        <v>2243</v>
      </c>
      <c r="AY52" s="88">
        <v>2310</v>
      </c>
      <c r="AZ52" s="88">
        <v>1348</v>
      </c>
      <c r="BA52" s="88">
        <v>1348</v>
      </c>
      <c r="BB52" s="88">
        <v>1348</v>
      </c>
      <c r="BC52" s="89">
        <v>1348</v>
      </c>
      <c r="BD52" s="89">
        <v>1348</v>
      </c>
      <c r="BE52" s="89">
        <v>1348</v>
      </c>
      <c r="BF52" s="89">
        <v>1348</v>
      </c>
      <c r="BG52" s="89">
        <v>1348</v>
      </c>
      <c r="BH52" s="89">
        <v>1348</v>
      </c>
      <c r="BI52" s="89">
        <v>1348</v>
      </c>
      <c r="BJ52" s="89">
        <v>1348</v>
      </c>
      <c r="BK52" s="89">
        <v>1348</v>
      </c>
      <c r="BL52" s="89">
        <v>1348</v>
      </c>
      <c r="BM52" s="89">
        <v>1348</v>
      </c>
      <c r="BN52" s="90">
        <v>1348</v>
      </c>
    </row>
    <row r="53" spans="1:66" x14ac:dyDescent="0.45">
      <c r="A53" s="78">
        <f t="shared" si="3"/>
        <v>2139</v>
      </c>
      <c r="B53" s="79">
        <f t="shared" si="1"/>
        <v>500</v>
      </c>
      <c r="C53" s="140">
        <f t="shared" si="2"/>
        <v>203.66666666666666</v>
      </c>
      <c r="D53" s="140">
        <v>0</v>
      </c>
      <c r="E53" s="178" t="s">
        <v>125</v>
      </c>
      <c r="F53" s="76" t="s">
        <v>590</v>
      </c>
      <c r="G53" s="76" t="s">
        <v>609</v>
      </c>
      <c r="H53" s="86" t="s">
        <v>173</v>
      </c>
      <c r="I53" s="179" t="s">
        <v>714</v>
      </c>
      <c r="J53" s="87">
        <v>334</v>
      </c>
      <c r="K53" s="87">
        <v>129</v>
      </c>
      <c r="L53" s="87">
        <v>226</v>
      </c>
      <c r="M53" s="87">
        <v>150</v>
      </c>
      <c r="N53" s="87">
        <v>249</v>
      </c>
      <c r="O53" s="87">
        <v>235</v>
      </c>
      <c r="P53" s="87">
        <v>136</v>
      </c>
      <c r="Q53" s="87">
        <v>116</v>
      </c>
      <c r="R53" s="87">
        <v>113</v>
      </c>
      <c r="S53" s="87">
        <v>160</v>
      </c>
      <c r="T53" s="87">
        <v>155</v>
      </c>
      <c r="U53" s="87">
        <v>135</v>
      </c>
      <c r="V53" s="87">
        <v>156</v>
      </c>
      <c r="W53" s="87">
        <v>274</v>
      </c>
      <c r="X53" s="87">
        <v>349</v>
      </c>
      <c r="Y53" s="87">
        <v>116</v>
      </c>
      <c r="Z53" s="87">
        <v>134</v>
      </c>
      <c r="AA53" s="87">
        <v>99</v>
      </c>
      <c r="AB53" s="87">
        <v>110</v>
      </c>
      <c r="AC53" s="87">
        <v>148</v>
      </c>
      <c r="AD53" s="87">
        <v>197</v>
      </c>
      <c r="AE53" s="87">
        <v>132</v>
      </c>
      <c r="AF53" s="87">
        <v>96</v>
      </c>
      <c r="AG53" s="87">
        <v>49</v>
      </c>
      <c r="AH53" s="87">
        <v>33</v>
      </c>
      <c r="AI53" s="87">
        <v>28</v>
      </c>
      <c r="AJ53" s="87">
        <v>45</v>
      </c>
      <c r="AK53" s="87">
        <v>71</v>
      </c>
      <c r="AL53" s="87">
        <v>51</v>
      </c>
      <c r="AM53" s="87">
        <v>68</v>
      </c>
      <c r="AN53" s="87">
        <v>186</v>
      </c>
      <c r="AO53" s="87">
        <v>23</v>
      </c>
      <c r="AP53" s="87">
        <v>167</v>
      </c>
      <c r="AQ53" s="87">
        <v>448</v>
      </c>
      <c r="AR53" s="87">
        <v>514</v>
      </c>
      <c r="AS53" s="87">
        <v>227</v>
      </c>
      <c r="AT53" s="87">
        <v>207</v>
      </c>
      <c r="AU53" s="87">
        <v>177</v>
      </c>
      <c r="AV53" s="88">
        <v>500</v>
      </c>
      <c r="AW53" s="88">
        <v>500</v>
      </c>
      <c r="AX53" s="88">
        <v>245</v>
      </c>
      <c r="AY53" s="88">
        <v>245</v>
      </c>
      <c r="AZ53" s="88">
        <v>1665</v>
      </c>
      <c r="BA53" s="88">
        <v>1665</v>
      </c>
      <c r="BB53" s="88">
        <v>1665</v>
      </c>
      <c r="BC53" s="89">
        <v>1665</v>
      </c>
      <c r="BD53" s="89">
        <v>1665</v>
      </c>
      <c r="BE53" s="89">
        <v>1665</v>
      </c>
      <c r="BF53" s="89">
        <v>1665</v>
      </c>
      <c r="BG53" s="89">
        <v>1665</v>
      </c>
      <c r="BH53" s="89">
        <v>1665</v>
      </c>
      <c r="BI53" s="89">
        <v>1665</v>
      </c>
      <c r="BJ53" s="89">
        <v>1665</v>
      </c>
      <c r="BK53" s="89">
        <v>1665</v>
      </c>
      <c r="BL53" s="89">
        <v>1665</v>
      </c>
      <c r="BM53" s="89">
        <v>1665</v>
      </c>
      <c r="BN53" s="90">
        <v>1665</v>
      </c>
    </row>
    <row r="54" spans="1:66" x14ac:dyDescent="0.45">
      <c r="A54" s="78">
        <f t="shared" si="3"/>
        <v>908</v>
      </c>
      <c r="B54" s="79">
        <f t="shared" si="1"/>
        <v>150</v>
      </c>
      <c r="C54" s="140">
        <f t="shared" si="2"/>
        <v>77.333333333333329</v>
      </c>
      <c r="D54" s="140">
        <v>4431</v>
      </c>
      <c r="E54" s="178" t="s">
        <v>125</v>
      </c>
      <c r="F54" s="76" t="s">
        <v>590</v>
      </c>
      <c r="G54" s="76" t="s">
        <v>609</v>
      </c>
      <c r="H54" s="86" t="s">
        <v>174</v>
      </c>
      <c r="I54" s="179" t="s">
        <v>715</v>
      </c>
      <c r="J54" s="87">
        <v>213</v>
      </c>
      <c r="K54" s="87">
        <v>54</v>
      </c>
      <c r="L54" s="87">
        <v>82</v>
      </c>
      <c r="M54" s="87">
        <v>38</v>
      </c>
      <c r="N54" s="87">
        <v>59</v>
      </c>
      <c r="O54" s="87">
        <v>54</v>
      </c>
      <c r="P54" s="87">
        <v>86</v>
      </c>
      <c r="Q54" s="87">
        <v>14</v>
      </c>
      <c r="R54" s="87">
        <v>30</v>
      </c>
      <c r="S54" s="87">
        <v>47</v>
      </c>
      <c r="T54" s="87">
        <v>43</v>
      </c>
      <c r="U54" s="87">
        <v>61</v>
      </c>
      <c r="V54" s="87">
        <v>42</v>
      </c>
      <c r="W54" s="87">
        <v>26</v>
      </c>
      <c r="X54" s="87">
        <v>77</v>
      </c>
      <c r="Y54" s="87">
        <v>98</v>
      </c>
      <c r="Z54" s="87">
        <v>60</v>
      </c>
      <c r="AA54" s="87">
        <v>39</v>
      </c>
      <c r="AB54" s="87">
        <v>34</v>
      </c>
      <c r="AC54" s="87">
        <v>237</v>
      </c>
      <c r="AD54" s="87">
        <v>33</v>
      </c>
      <c r="AE54" s="87">
        <v>16</v>
      </c>
      <c r="AF54" s="87">
        <v>30</v>
      </c>
      <c r="AG54" s="87">
        <v>18</v>
      </c>
      <c r="AH54" s="87">
        <v>31</v>
      </c>
      <c r="AI54" s="87">
        <v>13</v>
      </c>
      <c r="AJ54" s="87">
        <v>11</v>
      </c>
      <c r="AK54" s="87">
        <v>0</v>
      </c>
      <c r="AL54" s="87">
        <v>0</v>
      </c>
      <c r="AM54" s="87">
        <v>3</v>
      </c>
      <c r="AN54" s="87">
        <v>0</v>
      </c>
      <c r="AO54" s="87">
        <v>4</v>
      </c>
      <c r="AP54" s="87">
        <v>87</v>
      </c>
      <c r="AQ54" s="87">
        <v>292</v>
      </c>
      <c r="AR54" s="87">
        <v>290</v>
      </c>
      <c r="AS54" s="87">
        <v>83</v>
      </c>
      <c r="AT54" s="87">
        <v>104</v>
      </c>
      <c r="AU54" s="87">
        <v>45</v>
      </c>
      <c r="AV54" s="88">
        <v>150</v>
      </c>
      <c r="AW54" s="88">
        <v>150</v>
      </c>
      <c r="AX54" s="88">
        <v>110</v>
      </c>
      <c r="AY54" s="88">
        <v>110</v>
      </c>
      <c r="AZ54" s="88">
        <v>460</v>
      </c>
      <c r="BA54" s="88">
        <v>460</v>
      </c>
      <c r="BB54" s="88">
        <v>460</v>
      </c>
      <c r="BC54" s="89">
        <v>460</v>
      </c>
      <c r="BD54" s="89">
        <v>460</v>
      </c>
      <c r="BE54" s="89">
        <v>460</v>
      </c>
      <c r="BF54" s="89">
        <v>460</v>
      </c>
      <c r="BG54" s="89">
        <v>460</v>
      </c>
      <c r="BH54" s="89">
        <v>460</v>
      </c>
      <c r="BI54" s="89">
        <v>460</v>
      </c>
      <c r="BJ54" s="89">
        <v>460</v>
      </c>
      <c r="BK54" s="89">
        <v>460</v>
      </c>
      <c r="BL54" s="89">
        <v>460</v>
      </c>
      <c r="BM54" s="89">
        <v>460</v>
      </c>
      <c r="BN54" s="90">
        <v>460</v>
      </c>
    </row>
    <row r="55" spans="1:66" x14ac:dyDescent="0.45">
      <c r="A55" s="78">
        <f t="shared" si="3"/>
        <v>12526</v>
      </c>
      <c r="B55" s="79">
        <f t="shared" si="1"/>
        <v>2800</v>
      </c>
      <c r="C55" s="140">
        <f t="shared" si="2"/>
        <v>1571</v>
      </c>
      <c r="D55" s="140">
        <v>13049</v>
      </c>
      <c r="E55" s="178" t="s">
        <v>125</v>
      </c>
      <c r="F55" s="76" t="s">
        <v>590</v>
      </c>
      <c r="G55" s="76" t="s">
        <v>609</v>
      </c>
      <c r="H55" s="86" t="s">
        <v>175</v>
      </c>
      <c r="I55" s="179" t="s">
        <v>716</v>
      </c>
      <c r="J55" s="87">
        <v>1071</v>
      </c>
      <c r="K55" s="87">
        <v>246</v>
      </c>
      <c r="L55" s="87">
        <v>1342</v>
      </c>
      <c r="M55" s="87">
        <v>589</v>
      </c>
      <c r="N55" s="87">
        <v>1333</v>
      </c>
      <c r="O55" s="87">
        <v>747</v>
      </c>
      <c r="P55" s="87">
        <v>2126</v>
      </c>
      <c r="Q55" s="87">
        <v>2593</v>
      </c>
      <c r="R55" s="87">
        <v>301</v>
      </c>
      <c r="S55" s="87">
        <v>1475</v>
      </c>
      <c r="T55" s="87">
        <v>2855</v>
      </c>
      <c r="U55" s="87">
        <v>405</v>
      </c>
      <c r="V55" s="87">
        <v>714</v>
      </c>
      <c r="W55" s="87">
        <v>1279</v>
      </c>
      <c r="X55" s="87">
        <v>1948</v>
      </c>
      <c r="Y55" s="87">
        <v>3270</v>
      </c>
      <c r="Z55" s="87">
        <v>46</v>
      </c>
      <c r="AA55" s="87">
        <v>26</v>
      </c>
      <c r="AB55" s="87">
        <v>496</v>
      </c>
      <c r="AC55" s="87">
        <v>467</v>
      </c>
      <c r="AD55" s="87">
        <v>2476</v>
      </c>
      <c r="AE55" s="87">
        <v>164</v>
      </c>
      <c r="AF55" s="87">
        <v>120</v>
      </c>
      <c r="AG55" s="87">
        <v>131</v>
      </c>
      <c r="AH55" s="87">
        <v>116</v>
      </c>
      <c r="AI55" s="87">
        <v>135</v>
      </c>
      <c r="AJ55" s="87">
        <v>83</v>
      </c>
      <c r="AK55" s="87">
        <v>145</v>
      </c>
      <c r="AL55" s="87">
        <v>134</v>
      </c>
      <c r="AM55" s="87">
        <v>189</v>
      </c>
      <c r="AN55" s="87">
        <v>292</v>
      </c>
      <c r="AO55" s="87">
        <v>94</v>
      </c>
      <c r="AP55" s="87">
        <v>648</v>
      </c>
      <c r="AQ55" s="87">
        <v>2448</v>
      </c>
      <c r="AR55" s="87">
        <v>3863</v>
      </c>
      <c r="AS55" s="87">
        <v>2244</v>
      </c>
      <c r="AT55" s="87">
        <v>763</v>
      </c>
      <c r="AU55" s="87">
        <v>1706</v>
      </c>
      <c r="AV55" s="88">
        <v>2800</v>
      </c>
      <c r="AW55" s="88">
        <v>2800</v>
      </c>
      <c r="AX55" s="88">
        <v>1670</v>
      </c>
      <c r="AY55" s="88">
        <v>1670</v>
      </c>
      <c r="AZ55" s="88">
        <v>5495</v>
      </c>
      <c r="BA55" s="88">
        <v>5495</v>
      </c>
      <c r="BB55" s="88">
        <v>5495</v>
      </c>
      <c r="BC55" s="89">
        <v>5495</v>
      </c>
      <c r="BD55" s="89">
        <v>5495</v>
      </c>
      <c r="BE55" s="89">
        <v>5495</v>
      </c>
      <c r="BF55" s="89">
        <v>5495</v>
      </c>
      <c r="BG55" s="89">
        <v>5495</v>
      </c>
      <c r="BH55" s="89">
        <v>5495</v>
      </c>
      <c r="BI55" s="89">
        <v>5495</v>
      </c>
      <c r="BJ55" s="89">
        <v>5495</v>
      </c>
      <c r="BK55" s="89">
        <v>5495</v>
      </c>
      <c r="BL55" s="89">
        <v>5495</v>
      </c>
      <c r="BM55" s="89">
        <v>5495</v>
      </c>
      <c r="BN55" s="90">
        <v>5495</v>
      </c>
    </row>
    <row r="56" spans="1:66" x14ac:dyDescent="0.45">
      <c r="A56" s="78">
        <f t="shared" si="3"/>
        <v>4495</v>
      </c>
      <c r="B56" s="79">
        <f t="shared" si="1"/>
        <v>900</v>
      </c>
      <c r="C56" s="140">
        <f t="shared" si="2"/>
        <v>412.33333333333331</v>
      </c>
      <c r="D56" s="140">
        <v>4999</v>
      </c>
      <c r="E56" s="178" t="s">
        <v>125</v>
      </c>
      <c r="F56" s="76" t="s">
        <v>590</v>
      </c>
      <c r="G56" s="76" t="s">
        <v>609</v>
      </c>
      <c r="H56" s="86" t="s">
        <v>176</v>
      </c>
      <c r="I56" s="179" t="s">
        <v>717</v>
      </c>
      <c r="J56" s="87">
        <v>316</v>
      </c>
      <c r="K56" s="87">
        <v>324</v>
      </c>
      <c r="L56" s="87">
        <v>482</v>
      </c>
      <c r="M56" s="87">
        <v>143</v>
      </c>
      <c r="N56" s="87">
        <v>244</v>
      </c>
      <c r="O56" s="87">
        <v>228</v>
      </c>
      <c r="P56" s="87">
        <v>396</v>
      </c>
      <c r="Q56" s="87">
        <v>2</v>
      </c>
      <c r="R56" s="87">
        <v>0</v>
      </c>
      <c r="S56" s="87">
        <v>292</v>
      </c>
      <c r="T56" s="87">
        <v>421</v>
      </c>
      <c r="U56" s="87">
        <v>448</v>
      </c>
      <c r="V56" s="87">
        <v>661</v>
      </c>
      <c r="W56" s="87">
        <v>705</v>
      </c>
      <c r="X56" s="87">
        <v>2269</v>
      </c>
      <c r="Y56" s="87">
        <v>2</v>
      </c>
      <c r="Z56" s="87">
        <v>0</v>
      </c>
      <c r="AA56" s="87">
        <v>0</v>
      </c>
      <c r="AB56" s="87">
        <v>0</v>
      </c>
      <c r="AC56" s="87">
        <v>0</v>
      </c>
      <c r="AD56" s="87">
        <v>476</v>
      </c>
      <c r="AE56" s="87">
        <v>159</v>
      </c>
      <c r="AF56" s="87">
        <v>181</v>
      </c>
      <c r="AG56" s="87">
        <v>121</v>
      </c>
      <c r="AH56" s="87">
        <v>154</v>
      </c>
      <c r="AI56" s="87">
        <v>147</v>
      </c>
      <c r="AJ56" s="87">
        <v>104</v>
      </c>
      <c r="AK56" s="87">
        <v>121</v>
      </c>
      <c r="AL56" s="87">
        <v>122</v>
      </c>
      <c r="AM56" s="87">
        <v>140</v>
      </c>
      <c r="AN56" s="87">
        <v>306</v>
      </c>
      <c r="AO56" s="87">
        <v>98</v>
      </c>
      <c r="AP56" s="87">
        <v>540</v>
      </c>
      <c r="AQ56" s="87">
        <v>1167</v>
      </c>
      <c r="AR56" s="87">
        <v>764</v>
      </c>
      <c r="AS56" s="87">
        <v>528</v>
      </c>
      <c r="AT56" s="87">
        <v>285</v>
      </c>
      <c r="AU56" s="87">
        <v>424</v>
      </c>
      <c r="AV56" s="88">
        <v>900</v>
      </c>
      <c r="AW56" s="88">
        <v>500</v>
      </c>
      <c r="AX56" s="88">
        <v>548</v>
      </c>
      <c r="AY56" s="88">
        <v>548</v>
      </c>
      <c r="AZ56" s="88">
        <v>1518</v>
      </c>
      <c r="BA56" s="88">
        <v>1518</v>
      </c>
      <c r="BB56" s="88">
        <v>1518</v>
      </c>
      <c r="BC56" s="89">
        <v>1518</v>
      </c>
      <c r="BD56" s="89">
        <v>1518</v>
      </c>
      <c r="BE56" s="89">
        <v>1518</v>
      </c>
      <c r="BF56" s="89">
        <v>1518</v>
      </c>
      <c r="BG56" s="89">
        <v>1518</v>
      </c>
      <c r="BH56" s="89">
        <v>1518</v>
      </c>
      <c r="BI56" s="89">
        <v>1518</v>
      </c>
      <c r="BJ56" s="89">
        <v>1518</v>
      </c>
      <c r="BK56" s="89">
        <v>1518</v>
      </c>
      <c r="BL56" s="89">
        <v>1518</v>
      </c>
      <c r="BM56" s="89">
        <v>1518</v>
      </c>
      <c r="BN56" s="90">
        <v>1518</v>
      </c>
    </row>
    <row r="57" spans="1:66" x14ac:dyDescent="0.45">
      <c r="A57" s="78">
        <f t="shared" si="3"/>
        <v>2514</v>
      </c>
      <c r="B57" s="79">
        <f t="shared" si="1"/>
        <v>330</v>
      </c>
      <c r="C57" s="140">
        <f t="shared" si="2"/>
        <v>231.66666666666666</v>
      </c>
      <c r="D57" s="140">
        <v>1870</v>
      </c>
      <c r="E57" s="178" t="s">
        <v>125</v>
      </c>
      <c r="F57" s="76" t="s">
        <v>590</v>
      </c>
      <c r="G57" s="76" t="s">
        <v>609</v>
      </c>
      <c r="H57" s="86" t="s">
        <v>177</v>
      </c>
      <c r="I57" s="179" t="s">
        <v>718</v>
      </c>
      <c r="J57" s="87">
        <v>2062</v>
      </c>
      <c r="K57" s="87">
        <v>2858</v>
      </c>
      <c r="L57" s="87">
        <v>2139</v>
      </c>
      <c r="M57" s="87">
        <v>1774</v>
      </c>
      <c r="N57" s="87">
        <v>2665</v>
      </c>
      <c r="O57" s="87">
        <v>1073</v>
      </c>
      <c r="P57" s="87">
        <v>414</v>
      </c>
      <c r="Q57" s="87">
        <v>268</v>
      </c>
      <c r="R57" s="87">
        <v>2279</v>
      </c>
      <c r="S57" s="87">
        <v>289</v>
      </c>
      <c r="T57" s="87">
        <v>379</v>
      </c>
      <c r="U57" s="87">
        <v>433</v>
      </c>
      <c r="V57" s="87">
        <v>708</v>
      </c>
      <c r="W57" s="87">
        <v>441</v>
      </c>
      <c r="X57" s="87">
        <v>1907</v>
      </c>
      <c r="Y57" s="87">
        <v>516</v>
      </c>
      <c r="Z57" s="87">
        <v>26</v>
      </c>
      <c r="AA57" s="87">
        <v>58</v>
      </c>
      <c r="AB57" s="87">
        <v>127</v>
      </c>
      <c r="AC57" s="87">
        <v>93</v>
      </c>
      <c r="AD57" s="87">
        <v>432</v>
      </c>
      <c r="AE57" s="87">
        <v>272</v>
      </c>
      <c r="AF57" s="87">
        <v>27</v>
      </c>
      <c r="AG57" s="87">
        <v>59</v>
      </c>
      <c r="AH57" s="87">
        <v>161</v>
      </c>
      <c r="AI57" s="87">
        <v>16</v>
      </c>
      <c r="AJ57" s="87">
        <v>117</v>
      </c>
      <c r="AK57" s="87">
        <v>43</v>
      </c>
      <c r="AL57" s="87">
        <v>151</v>
      </c>
      <c r="AM57" s="87">
        <v>65</v>
      </c>
      <c r="AN57" s="87">
        <v>289</v>
      </c>
      <c r="AO57" s="87">
        <v>283</v>
      </c>
      <c r="AP57" s="87">
        <v>373</v>
      </c>
      <c r="AQ57" s="87">
        <v>352</v>
      </c>
      <c r="AR57" s="87">
        <v>263</v>
      </c>
      <c r="AS57" s="87">
        <v>320</v>
      </c>
      <c r="AT57" s="87">
        <v>203</v>
      </c>
      <c r="AU57" s="87">
        <v>172</v>
      </c>
      <c r="AV57" s="88">
        <v>330</v>
      </c>
      <c r="AW57" s="88">
        <v>330</v>
      </c>
      <c r="AX57" s="88">
        <v>135</v>
      </c>
      <c r="AY57" s="88">
        <v>135</v>
      </c>
      <c r="AZ57" s="88">
        <v>38</v>
      </c>
      <c r="BA57" s="88">
        <v>38</v>
      </c>
      <c r="BB57" s="88">
        <v>38</v>
      </c>
      <c r="BC57" s="89">
        <v>45</v>
      </c>
      <c r="BD57" s="89">
        <v>65</v>
      </c>
      <c r="BE57" s="89">
        <v>75</v>
      </c>
      <c r="BF57" s="89">
        <v>71</v>
      </c>
      <c r="BG57" s="89">
        <v>70</v>
      </c>
      <c r="BH57" s="89">
        <v>49</v>
      </c>
      <c r="BI57" s="89">
        <v>39</v>
      </c>
      <c r="BJ57" s="89">
        <v>38</v>
      </c>
      <c r="BK57" s="89">
        <v>38</v>
      </c>
      <c r="BL57" s="89">
        <v>38</v>
      </c>
      <c r="BM57" s="89">
        <v>38</v>
      </c>
      <c r="BN57" s="90">
        <v>38</v>
      </c>
    </row>
    <row r="58" spans="1:66" x14ac:dyDescent="0.45">
      <c r="A58" s="78">
        <f t="shared" si="3"/>
        <v>43906</v>
      </c>
      <c r="B58" s="79">
        <f t="shared" si="1"/>
        <v>4500</v>
      </c>
      <c r="C58" s="140">
        <f t="shared" si="2"/>
        <v>2823.6666666666665</v>
      </c>
      <c r="D58" s="140">
        <v>7338</v>
      </c>
      <c r="E58" s="178" t="s">
        <v>125</v>
      </c>
      <c r="F58" s="76" t="s">
        <v>590</v>
      </c>
      <c r="G58" s="76" t="s">
        <v>609</v>
      </c>
      <c r="H58" s="86" t="s">
        <v>178</v>
      </c>
      <c r="I58" s="179" t="s">
        <v>719</v>
      </c>
      <c r="J58" s="87">
        <v>12637</v>
      </c>
      <c r="K58" s="87">
        <v>19005</v>
      </c>
      <c r="L58" s="87">
        <v>14030</v>
      </c>
      <c r="M58" s="87">
        <v>9689</v>
      </c>
      <c r="N58" s="87">
        <v>14372</v>
      </c>
      <c r="O58" s="87">
        <v>5474</v>
      </c>
      <c r="P58" s="87">
        <v>1777</v>
      </c>
      <c r="Q58" s="87">
        <v>3232</v>
      </c>
      <c r="R58" s="87">
        <v>8878</v>
      </c>
      <c r="S58" s="87">
        <v>4369</v>
      </c>
      <c r="T58" s="87">
        <v>6426</v>
      </c>
      <c r="U58" s="87">
        <v>5797</v>
      </c>
      <c r="V58" s="87">
        <v>15669</v>
      </c>
      <c r="W58" s="87">
        <v>14699</v>
      </c>
      <c r="X58" s="87">
        <v>6812</v>
      </c>
      <c r="Y58" s="87">
        <v>0</v>
      </c>
      <c r="Z58" s="87">
        <v>0</v>
      </c>
      <c r="AA58" s="87">
        <v>12916</v>
      </c>
      <c r="AB58" s="87">
        <v>478</v>
      </c>
      <c r="AC58" s="87">
        <v>1209</v>
      </c>
      <c r="AD58" s="87">
        <v>7037</v>
      </c>
      <c r="AE58" s="87">
        <v>1993</v>
      </c>
      <c r="AF58" s="87">
        <v>1591</v>
      </c>
      <c r="AG58" s="87">
        <v>1619</v>
      </c>
      <c r="AH58" s="87">
        <v>1779</v>
      </c>
      <c r="AI58" s="87">
        <v>1504</v>
      </c>
      <c r="AJ58" s="87">
        <v>2085</v>
      </c>
      <c r="AK58" s="87">
        <v>2735</v>
      </c>
      <c r="AL58" s="87">
        <v>2039</v>
      </c>
      <c r="AM58" s="87">
        <v>2436</v>
      </c>
      <c r="AN58" s="87">
        <v>4231</v>
      </c>
      <c r="AO58" s="87">
        <v>6556</v>
      </c>
      <c r="AP58" s="87">
        <v>4962</v>
      </c>
      <c r="AQ58" s="87">
        <v>5709</v>
      </c>
      <c r="AR58" s="87">
        <v>6767</v>
      </c>
      <c r="AS58" s="87">
        <v>3862</v>
      </c>
      <c r="AT58" s="87">
        <v>1633</v>
      </c>
      <c r="AU58" s="87">
        <v>2976</v>
      </c>
      <c r="AV58" s="88">
        <v>4500</v>
      </c>
      <c r="AW58" s="88">
        <v>3500</v>
      </c>
      <c r="AX58" s="88">
        <v>2397</v>
      </c>
      <c r="AY58" s="88">
        <v>2526</v>
      </c>
      <c r="AZ58" s="88">
        <v>816</v>
      </c>
      <c r="BA58" s="88">
        <v>766</v>
      </c>
      <c r="BB58" s="88">
        <v>826</v>
      </c>
      <c r="BC58" s="89">
        <v>1138</v>
      </c>
      <c r="BD58" s="89">
        <v>1210</v>
      </c>
      <c r="BE58" s="89">
        <v>1214</v>
      </c>
      <c r="BF58" s="89">
        <v>1225</v>
      </c>
      <c r="BG58" s="89">
        <v>1069</v>
      </c>
      <c r="BH58" s="89">
        <v>1247</v>
      </c>
      <c r="BI58" s="89">
        <v>937</v>
      </c>
      <c r="BJ58" s="89">
        <v>748</v>
      </c>
      <c r="BK58" s="89">
        <v>829</v>
      </c>
      <c r="BL58" s="89">
        <v>816</v>
      </c>
      <c r="BM58" s="89">
        <v>766</v>
      </c>
      <c r="BN58" s="90">
        <v>826</v>
      </c>
    </row>
    <row r="59" spans="1:66" x14ac:dyDescent="0.45">
      <c r="A59" s="78">
        <f t="shared" si="3"/>
        <v>599</v>
      </c>
      <c r="B59" s="79">
        <f t="shared" si="1"/>
        <v>150</v>
      </c>
      <c r="C59" s="140">
        <f t="shared" si="2"/>
        <v>63.333333333333336</v>
      </c>
      <c r="D59" s="140">
        <v>15133</v>
      </c>
      <c r="E59" s="178" t="s">
        <v>125</v>
      </c>
      <c r="F59" s="76" t="s">
        <v>590</v>
      </c>
      <c r="G59" s="76" t="s">
        <v>609</v>
      </c>
      <c r="H59" s="86" t="s">
        <v>179</v>
      </c>
      <c r="I59" s="179" t="s">
        <v>720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7">
        <v>0</v>
      </c>
      <c r="Y59" s="87">
        <v>0</v>
      </c>
      <c r="Z59" s="87">
        <v>0</v>
      </c>
      <c r="AA59" s="87">
        <v>0</v>
      </c>
      <c r="AB59" s="87">
        <v>0</v>
      </c>
      <c r="AC59" s="87">
        <v>0</v>
      </c>
      <c r="AD59" s="87">
        <v>0</v>
      </c>
      <c r="AE59" s="87">
        <v>0</v>
      </c>
      <c r="AF59" s="87">
        <v>0</v>
      </c>
      <c r="AG59" s="87">
        <v>1</v>
      </c>
      <c r="AH59" s="87">
        <v>55</v>
      </c>
      <c r="AI59" s="87">
        <v>13</v>
      </c>
      <c r="AJ59" s="87">
        <v>10</v>
      </c>
      <c r="AK59" s="87">
        <v>4</v>
      </c>
      <c r="AL59" s="87">
        <v>5</v>
      </c>
      <c r="AM59" s="87">
        <v>22</v>
      </c>
      <c r="AN59" s="87">
        <v>49</v>
      </c>
      <c r="AO59" s="87">
        <v>18</v>
      </c>
      <c r="AP59" s="87">
        <v>38</v>
      </c>
      <c r="AQ59" s="87">
        <v>183</v>
      </c>
      <c r="AR59" s="87">
        <v>90</v>
      </c>
      <c r="AS59" s="87">
        <v>60</v>
      </c>
      <c r="AT59" s="87">
        <v>80</v>
      </c>
      <c r="AU59" s="87">
        <v>50</v>
      </c>
      <c r="AV59" s="88">
        <v>150</v>
      </c>
      <c r="AW59" s="88">
        <v>150</v>
      </c>
      <c r="AX59" s="88">
        <v>118</v>
      </c>
      <c r="AY59" s="88">
        <v>1570</v>
      </c>
      <c r="AZ59" s="88">
        <v>1571</v>
      </c>
      <c r="BA59" s="88">
        <v>1572</v>
      </c>
      <c r="BB59" s="88">
        <v>1573</v>
      </c>
      <c r="BC59" s="89">
        <v>1574</v>
      </c>
      <c r="BD59" s="89">
        <v>1575</v>
      </c>
      <c r="BE59" s="89">
        <v>1576</v>
      </c>
      <c r="BF59" s="89">
        <v>1578</v>
      </c>
      <c r="BG59" s="89">
        <v>1579</v>
      </c>
      <c r="BH59" s="89">
        <v>1580</v>
      </c>
      <c r="BI59" s="89">
        <v>1581</v>
      </c>
      <c r="BJ59" s="89">
        <v>1582</v>
      </c>
      <c r="BK59" s="89">
        <v>1583</v>
      </c>
      <c r="BL59" s="89">
        <v>1584</v>
      </c>
      <c r="BM59" s="89">
        <v>1586</v>
      </c>
      <c r="BN59" s="90">
        <v>1587</v>
      </c>
    </row>
    <row r="60" spans="1:66" x14ac:dyDescent="0.45">
      <c r="A60" s="78">
        <f t="shared" si="3"/>
        <v>3181</v>
      </c>
      <c r="B60" s="79">
        <f t="shared" si="1"/>
        <v>550</v>
      </c>
      <c r="C60" s="140">
        <f t="shared" si="2"/>
        <v>597.33333333333337</v>
      </c>
      <c r="D60" s="140">
        <v>3903</v>
      </c>
      <c r="E60" s="178" t="s">
        <v>125</v>
      </c>
      <c r="F60" s="76" t="s">
        <v>590</v>
      </c>
      <c r="G60" s="76" t="s">
        <v>609</v>
      </c>
      <c r="H60" s="86" t="s">
        <v>180</v>
      </c>
      <c r="I60" s="179" t="s">
        <v>721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7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v>0</v>
      </c>
      <c r="AD60" s="87">
        <v>0</v>
      </c>
      <c r="AE60" s="87">
        <v>79</v>
      </c>
      <c r="AF60" s="87">
        <v>42</v>
      </c>
      <c r="AG60" s="87">
        <v>27</v>
      </c>
      <c r="AH60" s="87">
        <v>19</v>
      </c>
      <c r="AI60" s="87">
        <v>36</v>
      </c>
      <c r="AJ60" s="87">
        <v>15</v>
      </c>
      <c r="AK60" s="87">
        <v>39</v>
      </c>
      <c r="AL60" s="87">
        <v>22</v>
      </c>
      <c r="AM60" s="87">
        <v>23</v>
      </c>
      <c r="AN60" s="87">
        <v>120</v>
      </c>
      <c r="AO60" s="87">
        <v>63</v>
      </c>
      <c r="AP60" s="87">
        <v>163</v>
      </c>
      <c r="AQ60" s="87">
        <v>453</v>
      </c>
      <c r="AR60" s="87">
        <v>506</v>
      </c>
      <c r="AS60" s="87">
        <v>410</v>
      </c>
      <c r="AT60" s="87">
        <v>569</v>
      </c>
      <c r="AU60" s="87">
        <v>813</v>
      </c>
      <c r="AV60" s="88">
        <v>550</v>
      </c>
      <c r="AW60" s="88">
        <v>850</v>
      </c>
      <c r="AX60" s="88">
        <v>400</v>
      </c>
      <c r="AY60" s="88">
        <v>1197</v>
      </c>
      <c r="AZ60" s="88">
        <v>1205</v>
      </c>
      <c r="BA60" s="88">
        <v>1212</v>
      </c>
      <c r="BB60" s="88">
        <v>1219</v>
      </c>
      <c r="BC60" s="89">
        <v>1226</v>
      </c>
      <c r="BD60" s="89">
        <v>1233</v>
      </c>
      <c r="BE60" s="89">
        <v>1240</v>
      </c>
      <c r="BF60" s="89">
        <v>1247</v>
      </c>
      <c r="BG60" s="89">
        <v>1255</v>
      </c>
      <c r="BH60" s="89">
        <v>1262</v>
      </c>
      <c r="BI60" s="89">
        <v>1269</v>
      </c>
      <c r="BJ60" s="89">
        <v>1276</v>
      </c>
      <c r="BK60" s="89">
        <v>1283</v>
      </c>
      <c r="BL60" s="89">
        <v>1290</v>
      </c>
      <c r="BM60" s="89">
        <v>1297</v>
      </c>
      <c r="BN60" s="90">
        <v>1305</v>
      </c>
    </row>
    <row r="61" spans="1:66" x14ac:dyDescent="0.45">
      <c r="A61" s="78">
        <f t="shared" si="3"/>
        <v>4886</v>
      </c>
      <c r="B61" s="79">
        <f t="shared" si="1"/>
        <v>1200</v>
      </c>
      <c r="C61" s="140">
        <f t="shared" si="2"/>
        <v>854.66666666666663</v>
      </c>
      <c r="D61" s="140">
        <v>29014</v>
      </c>
      <c r="E61" s="178" t="s">
        <v>125</v>
      </c>
      <c r="F61" s="76" t="s">
        <v>590</v>
      </c>
      <c r="G61" s="76" t="s">
        <v>609</v>
      </c>
      <c r="H61" s="86" t="s">
        <v>181</v>
      </c>
      <c r="I61" s="179" t="s">
        <v>722</v>
      </c>
      <c r="J61" s="87">
        <v>0</v>
      </c>
      <c r="K61" s="87">
        <v>0</v>
      </c>
      <c r="L61" s="87">
        <v>0</v>
      </c>
      <c r="M61" s="87">
        <v>0</v>
      </c>
      <c r="N61" s="87">
        <v>0</v>
      </c>
      <c r="O61" s="87">
        <v>0</v>
      </c>
      <c r="P61" s="87">
        <v>0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v>0</v>
      </c>
      <c r="W61" s="87">
        <v>0</v>
      </c>
      <c r="X61" s="87">
        <v>0</v>
      </c>
      <c r="Y61" s="87">
        <v>0</v>
      </c>
      <c r="Z61" s="87">
        <v>0</v>
      </c>
      <c r="AA61" s="87">
        <v>0</v>
      </c>
      <c r="AB61" s="87">
        <v>0</v>
      </c>
      <c r="AC61" s="87">
        <v>0</v>
      </c>
      <c r="AD61" s="87">
        <v>0</v>
      </c>
      <c r="AE61" s="87">
        <v>192</v>
      </c>
      <c r="AF61" s="87">
        <v>29</v>
      </c>
      <c r="AG61" s="87">
        <v>14</v>
      </c>
      <c r="AH61" s="87">
        <v>24</v>
      </c>
      <c r="AI61" s="87">
        <v>8</v>
      </c>
      <c r="AJ61" s="87">
        <v>12</v>
      </c>
      <c r="AK61" s="87">
        <v>38</v>
      </c>
      <c r="AL61" s="87">
        <v>40</v>
      </c>
      <c r="AM61" s="87">
        <v>30</v>
      </c>
      <c r="AN61" s="87">
        <v>161</v>
      </c>
      <c r="AO61" s="87">
        <v>65</v>
      </c>
      <c r="AP61" s="87">
        <v>237</v>
      </c>
      <c r="AQ61" s="87">
        <v>792</v>
      </c>
      <c r="AR61" s="87">
        <v>959</v>
      </c>
      <c r="AS61" s="87">
        <v>575</v>
      </c>
      <c r="AT61" s="87">
        <v>913</v>
      </c>
      <c r="AU61" s="87">
        <v>1076</v>
      </c>
      <c r="AV61" s="88">
        <v>1200</v>
      </c>
      <c r="AW61" s="88">
        <v>1200</v>
      </c>
      <c r="AX61" s="88">
        <v>787</v>
      </c>
      <c r="AY61" s="88">
        <v>5516</v>
      </c>
      <c r="AZ61" s="88">
        <v>5524</v>
      </c>
      <c r="BA61" s="88">
        <v>5533</v>
      </c>
      <c r="BB61" s="88">
        <v>5542</v>
      </c>
      <c r="BC61" s="89">
        <v>5551</v>
      </c>
      <c r="BD61" s="89">
        <v>5559</v>
      </c>
      <c r="BE61" s="89">
        <v>5568</v>
      </c>
      <c r="BF61" s="89">
        <v>5577</v>
      </c>
      <c r="BG61" s="89">
        <v>5586</v>
      </c>
      <c r="BH61" s="89">
        <v>5594</v>
      </c>
      <c r="BI61" s="89">
        <v>5603</v>
      </c>
      <c r="BJ61" s="89">
        <v>5612</v>
      </c>
      <c r="BK61" s="89">
        <v>5621</v>
      </c>
      <c r="BL61" s="89">
        <v>5629</v>
      </c>
      <c r="BM61" s="89">
        <v>5638</v>
      </c>
      <c r="BN61" s="90">
        <v>5647</v>
      </c>
    </row>
    <row r="62" spans="1:66" x14ac:dyDescent="0.45">
      <c r="A62" s="78">
        <f t="shared" si="3"/>
        <v>967</v>
      </c>
      <c r="B62" s="79">
        <f t="shared" si="1"/>
        <v>200</v>
      </c>
      <c r="C62" s="140">
        <f t="shared" si="2"/>
        <v>127.66666666666667</v>
      </c>
      <c r="D62" s="140">
        <v>1762</v>
      </c>
      <c r="E62" s="178" t="s">
        <v>125</v>
      </c>
      <c r="F62" s="76" t="s">
        <v>590</v>
      </c>
      <c r="G62" s="76" t="s">
        <v>609</v>
      </c>
      <c r="H62" s="86" t="s">
        <v>182</v>
      </c>
      <c r="I62" s="179" t="s">
        <v>723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1</v>
      </c>
      <c r="AH62" s="87">
        <v>23</v>
      </c>
      <c r="AI62" s="87">
        <v>12</v>
      </c>
      <c r="AJ62" s="87">
        <v>13</v>
      </c>
      <c r="AK62" s="87">
        <v>12</v>
      </c>
      <c r="AL62" s="87">
        <v>17</v>
      </c>
      <c r="AM62" s="87">
        <v>18</v>
      </c>
      <c r="AN62" s="87">
        <v>44</v>
      </c>
      <c r="AO62" s="87">
        <v>21</v>
      </c>
      <c r="AP62" s="87">
        <v>59</v>
      </c>
      <c r="AQ62" s="87">
        <v>190</v>
      </c>
      <c r="AR62" s="87">
        <v>223</v>
      </c>
      <c r="AS62" s="87">
        <v>146</v>
      </c>
      <c r="AT62" s="87">
        <v>106</v>
      </c>
      <c r="AU62" s="87">
        <v>131</v>
      </c>
      <c r="AV62" s="88">
        <v>200</v>
      </c>
      <c r="AW62" s="88">
        <v>200</v>
      </c>
      <c r="AX62" s="88">
        <v>134</v>
      </c>
      <c r="AY62" s="88">
        <v>354</v>
      </c>
      <c r="AZ62" s="88">
        <v>354</v>
      </c>
      <c r="BA62" s="88">
        <v>354</v>
      </c>
      <c r="BB62" s="88">
        <v>354</v>
      </c>
      <c r="BC62" s="89">
        <v>354</v>
      </c>
      <c r="BD62" s="89">
        <v>354</v>
      </c>
      <c r="BE62" s="89">
        <v>354</v>
      </c>
      <c r="BF62" s="89">
        <v>354</v>
      </c>
      <c r="BG62" s="89">
        <v>354</v>
      </c>
      <c r="BH62" s="89">
        <v>354</v>
      </c>
      <c r="BI62" s="89">
        <v>354</v>
      </c>
      <c r="BJ62" s="89">
        <v>354</v>
      </c>
      <c r="BK62" s="89">
        <v>354</v>
      </c>
      <c r="BL62" s="89">
        <v>354</v>
      </c>
      <c r="BM62" s="89">
        <v>354</v>
      </c>
      <c r="BN62" s="90">
        <v>354</v>
      </c>
    </row>
    <row r="63" spans="1:66" x14ac:dyDescent="0.45">
      <c r="A63" s="78">
        <f t="shared" si="3"/>
        <v>8633</v>
      </c>
      <c r="B63" s="79">
        <f t="shared" si="1"/>
        <v>1200</v>
      </c>
      <c r="C63" s="140">
        <f t="shared" si="2"/>
        <v>729.66666666666663</v>
      </c>
      <c r="D63" s="140">
        <v>6176</v>
      </c>
      <c r="E63" s="178" t="s">
        <v>125</v>
      </c>
      <c r="F63" s="76" t="s">
        <v>590</v>
      </c>
      <c r="G63" s="76" t="s">
        <v>609</v>
      </c>
      <c r="H63" s="86" t="s">
        <v>183</v>
      </c>
      <c r="I63" s="179" t="s">
        <v>724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16</v>
      </c>
      <c r="AI63" s="87">
        <v>38</v>
      </c>
      <c r="AJ63" s="87">
        <v>227</v>
      </c>
      <c r="AK63" s="87">
        <v>238</v>
      </c>
      <c r="AL63" s="87">
        <v>229</v>
      </c>
      <c r="AM63" s="87">
        <v>331</v>
      </c>
      <c r="AN63" s="87">
        <v>1384</v>
      </c>
      <c r="AO63" s="87">
        <v>679</v>
      </c>
      <c r="AP63" s="87">
        <v>1249</v>
      </c>
      <c r="AQ63" s="87">
        <v>1389</v>
      </c>
      <c r="AR63" s="87">
        <v>945</v>
      </c>
      <c r="AS63" s="87">
        <v>814</v>
      </c>
      <c r="AT63" s="87">
        <v>695</v>
      </c>
      <c r="AU63" s="87">
        <v>680</v>
      </c>
      <c r="AV63" s="88">
        <v>1200</v>
      </c>
      <c r="AW63" s="88">
        <v>1200</v>
      </c>
      <c r="AX63" s="88">
        <v>793</v>
      </c>
      <c r="AY63" s="88">
        <v>1062</v>
      </c>
      <c r="AZ63" s="88">
        <v>1062</v>
      </c>
      <c r="BA63" s="88">
        <v>1062</v>
      </c>
      <c r="BB63" s="88">
        <v>1062</v>
      </c>
      <c r="BC63" s="89">
        <v>1062</v>
      </c>
      <c r="BD63" s="89">
        <v>1062</v>
      </c>
      <c r="BE63" s="89">
        <v>1062</v>
      </c>
      <c r="BF63" s="89">
        <v>1062</v>
      </c>
      <c r="BG63" s="89">
        <v>1062</v>
      </c>
      <c r="BH63" s="89">
        <v>1062</v>
      </c>
      <c r="BI63" s="89">
        <v>1062</v>
      </c>
      <c r="BJ63" s="89">
        <v>1062</v>
      </c>
      <c r="BK63" s="89">
        <v>1062</v>
      </c>
      <c r="BL63" s="89">
        <v>1062</v>
      </c>
      <c r="BM63" s="89">
        <v>1062</v>
      </c>
      <c r="BN63" s="90">
        <v>1062</v>
      </c>
    </row>
    <row r="64" spans="1:66" x14ac:dyDescent="0.45">
      <c r="A64" s="78">
        <f t="shared" si="3"/>
        <v>61278</v>
      </c>
      <c r="B64" s="79">
        <f t="shared" si="1"/>
        <v>5000</v>
      </c>
      <c r="C64" s="140">
        <f t="shared" si="2"/>
        <v>3552.6666666666665</v>
      </c>
      <c r="D64" s="140">
        <v>65347</v>
      </c>
      <c r="E64" s="178" t="s">
        <v>125</v>
      </c>
      <c r="F64" s="76" t="s">
        <v>590</v>
      </c>
      <c r="G64" s="76" t="s">
        <v>610</v>
      </c>
      <c r="H64" s="86" t="s">
        <v>184</v>
      </c>
      <c r="I64" s="179" t="s">
        <v>725</v>
      </c>
      <c r="J64" s="87">
        <v>21938</v>
      </c>
      <c r="K64" s="87">
        <v>28501</v>
      </c>
      <c r="L64" s="87">
        <v>22919</v>
      </c>
      <c r="M64" s="87">
        <v>17555</v>
      </c>
      <c r="N64" s="87">
        <v>13492</v>
      </c>
      <c r="O64" s="87">
        <v>5469</v>
      </c>
      <c r="P64" s="87">
        <v>5527</v>
      </c>
      <c r="Q64" s="87">
        <v>7813</v>
      </c>
      <c r="R64" s="87">
        <v>40755</v>
      </c>
      <c r="S64" s="87">
        <v>2166</v>
      </c>
      <c r="T64" s="87">
        <v>3166</v>
      </c>
      <c r="U64" s="87">
        <v>4311</v>
      </c>
      <c r="V64" s="87">
        <v>2985</v>
      </c>
      <c r="W64" s="87">
        <v>4681</v>
      </c>
      <c r="X64" s="87">
        <v>20023</v>
      </c>
      <c r="Y64" s="87">
        <v>2093</v>
      </c>
      <c r="Z64" s="87">
        <v>1012</v>
      </c>
      <c r="AA64" s="87">
        <v>1387</v>
      </c>
      <c r="AB64" s="87">
        <v>2405</v>
      </c>
      <c r="AC64" s="87">
        <v>4684</v>
      </c>
      <c r="AD64" s="87">
        <v>10065</v>
      </c>
      <c r="AE64" s="87">
        <v>3930</v>
      </c>
      <c r="AF64" s="87">
        <v>3271</v>
      </c>
      <c r="AG64" s="87">
        <v>2805</v>
      </c>
      <c r="AH64" s="87">
        <v>3716</v>
      </c>
      <c r="AI64" s="87">
        <v>2738</v>
      </c>
      <c r="AJ64" s="87">
        <v>4769</v>
      </c>
      <c r="AK64" s="87">
        <v>3342</v>
      </c>
      <c r="AL64" s="87">
        <v>4323</v>
      </c>
      <c r="AM64" s="87">
        <v>4148</v>
      </c>
      <c r="AN64" s="87">
        <v>7733</v>
      </c>
      <c r="AO64" s="87">
        <v>7779</v>
      </c>
      <c r="AP64" s="87">
        <v>12741</v>
      </c>
      <c r="AQ64" s="87">
        <v>5290</v>
      </c>
      <c r="AR64" s="87">
        <v>5264</v>
      </c>
      <c r="AS64" s="87">
        <v>3224</v>
      </c>
      <c r="AT64" s="87">
        <v>4469</v>
      </c>
      <c r="AU64" s="87">
        <v>2965</v>
      </c>
      <c r="AV64" s="88">
        <v>5000</v>
      </c>
      <c r="AW64" s="88">
        <v>5000</v>
      </c>
      <c r="AX64" s="88">
        <v>4564</v>
      </c>
      <c r="AY64" s="88">
        <v>5661</v>
      </c>
      <c r="AZ64" s="88">
        <v>5705</v>
      </c>
      <c r="BA64" s="88">
        <v>5703</v>
      </c>
      <c r="BB64" s="88">
        <v>5748</v>
      </c>
      <c r="BC64" s="89">
        <v>5758</v>
      </c>
      <c r="BD64" s="89">
        <v>5737</v>
      </c>
      <c r="BE64" s="89">
        <v>5623</v>
      </c>
      <c r="BF64" s="89">
        <v>5637</v>
      </c>
      <c r="BG64" s="89">
        <v>5634</v>
      </c>
      <c r="BH64" s="89">
        <v>5656</v>
      </c>
      <c r="BI64" s="89">
        <v>5628</v>
      </c>
      <c r="BJ64" s="89">
        <v>5626</v>
      </c>
      <c r="BK64" s="89">
        <v>5665</v>
      </c>
      <c r="BL64" s="89">
        <v>5706</v>
      </c>
      <c r="BM64" s="89">
        <v>5702</v>
      </c>
      <c r="BN64" s="90">
        <v>5749</v>
      </c>
    </row>
    <row r="65" spans="1:66" x14ac:dyDescent="0.45">
      <c r="A65" s="78">
        <f t="shared" si="3"/>
        <v>37852</v>
      </c>
      <c r="B65" s="79">
        <f t="shared" si="1"/>
        <v>3200</v>
      </c>
      <c r="C65" s="140">
        <f t="shared" si="2"/>
        <v>2602</v>
      </c>
      <c r="D65" s="140">
        <v>52219</v>
      </c>
      <c r="E65" s="178" t="s">
        <v>125</v>
      </c>
      <c r="F65" s="76" t="s">
        <v>590</v>
      </c>
      <c r="G65" s="76" t="s">
        <v>610</v>
      </c>
      <c r="H65" s="86" t="s">
        <v>185</v>
      </c>
      <c r="I65" s="179" t="s">
        <v>726</v>
      </c>
      <c r="J65" s="87">
        <v>12092</v>
      </c>
      <c r="K65" s="87">
        <v>16045</v>
      </c>
      <c r="L65" s="87">
        <v>13287</v>
      </c>
      <c r="M65" s="87">
        <v>10756</v>
      </c>
      <c r="N65" s="87">
        <v>8727</v>
      </c>
      <c r="O65" s="87">
        <v>3919</v>
      </c>
      <c r="P65" s="87">
        <v>3306</v>
      </c>
      <c r="Q65" s="87">
        <v>4868</v>
      </c>
      <c r="R65" s="87">
        <v>11066</v>
      </c>
      <c r="S65" s="87">
        <v>4652</v>
      </c>
      <c r="T65" s="87">
        <v>3752</v>
      </c>
      <c r="U65" s="87">
        <v>4188</v>
      </c>
      <c r="V65" s="87">
        <v>4280</v>
      </c>
      <c r="W65" s="87">
        <v>4592</v>
      </c>
      <c r="X65" s="87">
        <v>17386</v>
      </c>
      <c r="Y65" s="87">
        <v>2182</v>
      </c>
      <c r="Z65" s="87">
        <v>727</v>
      </c>
      <c r="AA65" s="87">
        <v>1508</v>
      </c>
      <c r="AB65" s="87">
        <v>1172</v>
      </c>
      <c r="AC65" s="87">
        <v>2747</v>
      </c>
      <c r="AD65" s="87">
        <v>5489</v>
      </c>
      <c r="AE65" s="87">
        <v>2488</v>
      </c>
      <c r="AF65" s="87">
        <v>2628</v>
      </c>
      <c r="AG65" s="87">
        <v>2286</v>
      </c>
      <c r="AH65" s="87">
        <v>2579</v>
      </c>
      <c r="AI65" s="87">
        <v>1871</v>
      </c>
      <c r="AJ65" s="87">
        <v>3242</v>
      </c>
      <c r="AK65" s="87">
        <v>2429</v>
      </c>
      <c r="AL65" s="87">
        <v>2708</v>
      </c>
      <c r="AM65" s="87">
        <v>2813</v>
      </c>
      <c r="AN65" s="87">
        <v>4098</v>
      </c>
      <c r="AO65" s="87">
        <v>5994</v>
      </c>
      <c r="AP65" s="87">
        <v>4669</v>
      </c>
      <c r="AQ65" s="87">
        <v>4454</v>
      </c>
      <c r="AR65" s="87">
        <v>2881</v>
      </c>
      <c r="AS65" s="87">
        <v>2812</v>
      </c>
      <c r="AT65" s="87">
        <v>2520</v>
      </c>
      <c r="AU65" s="87">
        <v>2474</v>
      </c>
      <c r="AV65" s="88">
        <v>3200</v>
      </c>
      <c r="AW65" s="88">
        <v>3200</v>
      </c>
      <c r="AX65" s="88">
        <v>3086</v>
      </c>
      <c r="AY65" s="88">
        <v>3839</v>
      </c>
      <c r="AZ65" s="88">
        <v>3855</v>
      </c>
      <c r="BA65" s="88">
        <v>3835</v>
      </c>
      <c r="BB65" s="88">
        <v>3878</v>
      </c>
      <c r="BC65" s="89">
        <v>3842</v>
      </c>
      <c r="BD65" s="89">
        <v>3882</v>
      </c>
      <c r="BE65" s="89">
        <v>3791</v>
      </c>
      <c r="BF65" s="89">
        <v>3839</v>
      </c>
      <c r="BG65" s="89">
        <v>3777</v>
      </c>
      <c r="BH65" s="89">
        <v>3852</v>
      </c>
      <c r="BI65" s="89">
        <v>3815</v>
      </c>
      <c r="BJ65" s="89">
        <v>3837</v>
      </c>
      <c r="BK65" s="89">
        <v>3826</v>
      </c>
      <c r="BL65" s="89">
        <v>3868</v>
      </c>
      <c r="BM65" s="89">
        <v>3824</v>
      </c>
      <c r="BN65" s="90">
        <v>3878</v>
      </c>
    </row>
    <row r="66" spans="1:66" x14ac:dyDescent="0.45">
      <c r="A66" s="78">
        <f t="shared" si="3"/>
        <v>1718</v>
      </c>
      <c r="B66" s="79">
        <f t="shared" si="1"/>
        <v>240</v>
      </c>
      <c r="C66" s="140">
        <f t="shared" si="2"/>
        <v>149.66666666666666</v>
      </c>
      <c r="D66" s="140">
        <v>3121</v>
      </c>
      <c r="E66" s="178" t="s">
        <v>125</v>
      </c>
      <c r="F66" s="76" t="s">
        <v>590</v>
      </c>
      <c r="G66" s="76" t="s">
        <v>610</v>
      </c>
      <c r="H66" s="86" t="s">
        <v>186</v>
      </c>
      <c r="I66" s="179" t="s">
        <v>727</v>
      </c>
      <c r="J66" s="87">
        <v>230</v>
      </c>
      <c r="K66" s="87">
        <v>402</v>
      </c>
      <c r="L66" s="87">
        <v>183</v>
      </c>
      <c r="M66" s="87">
        <v>127</v>
      </c>
      <c r="N66" s="87">
        <v>75</v>
      </c>
      <c r="O66" s="87">
        <v>38</v>
      </c>
      <c r="P66" s="87">
        <v>52</v>
      </c>
      <c r="Q66" s="87">
        <v>43</v>
      </c>
      <c r="R66" s="87">
        <v>53</v>
      </c>
      <c r="S66" s="87">
        <v>78</v>
      </c>
      <c r="T66" s="87">
        <v>48</v>
      </c>
      <c r="U66" s="87">
        <v>68</v>
      </c>
      <c r="V66" s="87">
        <v>123</v>
      </c>
      <c r="W66" s="87">
        <v>206</v>
      </c>
      <c r="X66" s="87">
        <v>223</v>
      </c>
      <c r="Y66" s="87">
        <v>226</v>
      </c>
      <c r="Z66" s="87">
        <v>33</v>
      </c>
      <c r="AA66" s="87">
        <v>113</v>
      </c>
      <c r="AB66" s="87">
        <v>53</v>
      </c>
      <c r="AC66" s="87">
        <v>53</v>
      </c>
      <c r="AD66" s="87">
        <v>254</v>
      </c>
      <c r="AE66" s="87">
        <v>66</v>
      </c>
      <c r="AF66" s="87">
        <v>74</v>
      </c>
      <c r="AG66" s="87">
        <v>21</v>
      </c>
      <c r="AH66" s="87">
        <v>37</v>
      </c>
      <c r="AI66" s="87">
        <v>41</v>
      </c>
      <c r="AJ66" s="87">
        <v>33</v>
      </c>
      <c r="AK66" s="87">
        <v>37</v>
      </c>
      <c r="AL66" s="87">
        <v>24</v>
      </c>
      <c r="AM66" s="87">
        <v>37</v>
      </c>
      <c r="AN66" s="87">
        <v>89</v>
      </c>
      <c r="AO66" s="87">
        <v>163</v>
      </c>
      <c r="AP66" s="87">
        <v>356</v>
      </c>
      <c r="AQ66" s="87">
        <v>364</v>
      </c>
      <c r="AR66" s="87">
        <v>199</v>
      </c>
      <c r="AS66" s="87">
        <v>179</v>
      </c>
      <c r="AT66" s="87">
        <v>156</v>
      </c>
      <c r="AU66" s="87">
        <v>114</v>
      </c>
      <c r="AV66" s="88">
        <v>240</v>
      </c>
      <c r="AW66" s="88">
        <v>240</v>
      </c>
      <c r="AX66" s="88">
        <v>153</v>
      </c>
      <c r="AY66" s="88">
        <v>182</v>
      </c>
      <c r="AZ66" s="88">
        <v>192</v>
      </c>
      <c r="BA66" s="88">
        <v>188</v>
      </c>
      <c r="BB66" s="88">
        <v>190</v>
      </c>
      <c r="BC66" s="89">
        <v>194</v>
      </c>
      <c r="BD66" s="89">
        <v>202</v>
      </c>
      <c r="BE66" s="89">
        <v>190</v>
      </c>
      <c r="BF66" s="89">
        <v>198</v>
      </c>
      <c r="BG66" s="89">
        <v>195</v>
      </c>
      <c r="BH66" s="89">
        <v>195</v>
      </c>
      <c r="BI66" s="89">
        <v>188</v>
      </c>
      <c r="BJ66" s="89">
        <v>185</v>
      </c>
      <c r="BK66" s="89">
        <v>182</v>
      </c>
      <c r="BL66" s="89">
        <v>192</v>
      </c>
      <c r="BM66" s="89">
        <v>188</v>
      </c>
      <c r="BN66" s="90">
        <v>193</v>
      </c>
    </row>
    <row r="67" spans="1:66" x14ac:dyDescent="0.45">
      <c r="A67" s="78">
        <f t="shared" si="3"/>
        <v>1800</v>
      </c>
      <c r="B67" s="79">
        <f t="shared" si="1"/>
        <v>450</v>
      </c>
      <c r="C67" s="140">
        <f t="shared" si="2"/>
        <v>208.66666666666666</v>
      </c>
      <c r="D67" s="140">
        <v>10438</v>
      </c>
      <c r="E67" s="178" t="s">
        <v>125</v>
      </c>
      <c r="F67" s="76" t="s">
        <v>590</v>
      </c>
      <c r="G67" s="76" t="s">
        <v>610</v>
      </c>
      <c r="H67" s="86" t="s">
        <v>187</v>
      </c>
      <c r="I67" s="179" t="s">
        <v>728</v>
      </c>
      <c r="J67" s="87">
        <v>330</v>
      </c>
      <c r="K67" s="87">
        <v>431</v>
      </c>
      <c r="L67" s="87">
        <v>422</v>
      </c>
      <c r="M67" s="87">
        <v>290</v>
      </c>
      <c r="N67" s="87">
        <v>214</v>
      </c>
      <c r="O67" s="87">
        <v>123</v>
      </c>
      <c r="P67" s="87">
        <v>120</v>
      </c>
      <c r="Q67" s="87">
        <v>115</v>
      </c>
      <c r="R67" s="87">
        <v>154</v>
      </c>
      <c r="S67" s="87">
        <v>259</v>
      </c>
      <c r="T67" s="87">
        <v>267</v>
      </c>
      <c r="U67" s="87">
        <v>180</v>
      </c>
      <c r="V67" s="87">
        <v>329</v>
      </c>
      <c r="W67" s="87">
        <v>354</v>
      </c>
      <c r="X67" s="87">
        <v>629</v>
      </c>
      <c r="Y67" s="87">
        <v>304</v>
      </c>
      <c r="Z67" s="87">
        <v>83</v>
      </c>
      <c r="AA67" s="87">
        <v>96</v>
      </c>
      <c r="AB67" s="87">
        <v>177</v>
      </c>
      <c r="AC67" s="87">
        <v>240</v>
      </c>
      <c r="AD67" s="87">
        <v>443</v>
      </c>
      <c r="AE67" s="87">
        <v>132</v>
      </c>
      <c r="AF67" s="87">
        <v>163</v>
      </c>
      <c r="AG67" s="87">
        <v>152</v>
      </c>
      <c r="AH67" s="87">
        <v>371</v>
      </c>
      <c r="AI67" s="87">
        <v>293</v>
      </c>
      <c r="AJ67" s="87">
        <v>666</v>
      </c>
      <c r="AK67" s="87">
        <v>248</v>
      </c>
      <c r="AL67" s="87">
        <v>134</v>
      </c>
      <c r="AM67" s="87">
        <v>156</v>
      </c>
      <c r="AN67" s="87">
        <v>172</v>
      </c>
      <c r="AO67" s="87">
        <v>463</v>
      </c>
      <c r="AP67" s="87">
        <v>1</v>
      </c>
      <c r="AQ67" s="87">
        <v>0</v>
      </c>
      <c r="AR67" s="87">
        <v>0</v>
      </c>
      <c r="AS67" s="87">
        <v>0</v>
      </c>
      <c r="AT67" s="87">
        <v>250</v>
      </c>
      <c r="AU67" s="87">
        <v>376</v>
      </c>
      <c r="AV67" s="88">
        <v>450</v>
      </c>
      <c r="AW67" s="88">
        <v>450</v>
      </c>
      <c r="AX67" s="88">
        <v>144</v>
      </c>
      <c r="AY67" s="88">
        <v>229</v>
      </c>
      <c r="AZ67" s="88">
        <v>249</v>
      </c>
      <c r="BA67" s="88">
        <v>237</v>
      </c>
      <c r="BB67" s="88">
        <v>240</v>
      </c>
      <c r="BC67" s="89">
        <v>251</v>
      </c>
      <c r="BD67" s="89">
        <v>244</v>
      </c>
      <c r="BE67" s="89">
        <v>250</v>
      </c>
      <c r="BF67" s="89">
        <v>271</v>
      </c>
      <c r="BG67" s="89">
        <v>272</v>
      </c>
      <c r="BH67" s="89">
        <v>282</v>
      </c>
      <c r="BI67" s="89">
        <v>235</v>
      </c>
      <c r="BJ67" s="89">
        <v>222</v>
      </c>
      <c r="BK67" s="89">
        <v>226</v>
      </c>
      <c r="BL67" s="89">
        <v>244</v>
      </c>
      <c r="BM67" s="89">
        <v>232</v>
      </c>
      <c r="BN67" s="90">
        <v>235</v>
      </c>
    </row>
    <row r="68" spans="1:66" x14ac:dyDescent="0.45">
      <c r="A68" s="78">
        <f t="shared" si="3"/>
        <v>497</v>
      </c>
      <c r="B68" s="79">
        <f t="shared" si="1"/>
        <v>50</v>
      </c>
      <c r="C68" s="140">
        <f t="shared" si="2"/>
        <v>35.666666666666664</v>
      </c>
      <c r="D68" s="140">
        <v>248</v>
      </c>
      <c r="E68" s="178" t="s">
        <v>125</v>
      </c>
      <c r="F68" s="76" t="s">
        <v>590</v>
      </c>
      <c r="G68" s="76" t="s">
        <v>610</v>
      </c>
      <c r="H68" s="86" t="s">
        <v>188</v>
      </c>
      <c r="I68" s="179" t="s">
        <v>729</v>
      </c>
      <c r="J68" s="87">
        <v>3</v>
      </c>
      <c r="K68" s="87">
        <v>9</v>
      </c>
      <c r="L68" s="87">
        <v>20</v>
      </c>
      <c r="M68" s="87">
        <v>21</v>
      </c>
      <c r="N68" s="87">
        <v>31</v>
      </c>
      <c r="O68" s="87">
        <v>18</v>
      </c>
      <c r="P68" s="87">
        <v>12</v>
      </c>
      <c r="Q68" s="87">
        <v>15</v>
      </c>
      <c r="R68" s="87">
        <v>669</v>
      </c>
      <c r="S68" s="87">
        <v>1</v>
      </c>
      <c r="T68" s="87">
        <v>20</v>
      </c>
      <c r="U68" s="87">
        <v>0</v>
      </c>
      <c r="V68" s="87">
        <v>0</v>
      </c>
      <c r="W68" s="87">
        <v>0</v>
      </c>
      <c r="X68" s="87">
        <v>0</v>
      </c>
      <c r="Y68" s="87">
        <v>0</v>
      </c>
      <c r="Z68" s="87">
        <v>0</v>
      </c>
      <c r="AA68" s="87">
        <v>0</v>
      </c>
      <c r="AB68" s="87">
        <v>0</v>
      </c>
      <c r="AC68" s="87">
        <v>0</v>
      </c>
      <c r="AD68" s="87">
        <v>0</v>
      </c>
      <c r="AE68" s="87">
        <v>0</v>
      </c>
      <c r="AF68" s="87">
        <v>0</v>
      </c>
      <c r="AG68" s="87">
        <v>0</v>
      </c>
      <c r="AH68" s="87">
        <v>0</v>
      </c>
      <c r="AI68" s="87">
        <v>1</v>
      </c>
      <c r="AJ68" s="87">
        <v>0</v>
      </c>
      <c r="AK68" s="87">
        <v>0</v>
      </c>
      <c r="AL68" s="87">
        <v>32</v>
      </c>
      <c r="AM68" s="87">
        <v>33</v>
      </c>
      <c r="AN68" s="87">
        <v>44</v>
      </c>
      <c r="AO68" s="87">
        <v>54</v>
      </c>
      <c r="AP68" s="87">
        <v>71</v>
      </c>
      <c r="AQ68" s="87">
        <v>106</v>
      </c>
      <c r="AR68" s="87">
        <v>50</v>
      </c>
      <c r="AS68" s="87">
        <v>36</v>
      </c>
      <c r="AT68" s="87">
        <v>40</v>
      </c>
      <c r="AU68" s="87">
        <v>31</v>
      </c>
      <c r="AV68" s="88">
        <v>50</v>
      </c>
      <c r="AW68" s="88">
        <v>50</v>
      </c>
      <c r="AX68" s="88">
        <v>44</v>
      </c>
      <c r="AY68" s="88">
        <v>44</v>
      </c>
      <c r="AZ68" s="88">
        <v>45</v>
      </c>
      <c r="BA68" s="88">
        <v>45</v>
      </c>
      <c r="BB68" s="88">
        <v>45</v>
      </c>
      <c r="BC68" s="89">
        <v>41</v>
      </c>
      <c r="BD68" s="89">
        <v>48</v>
      </c>
      <c r="BE68" s="89">
        <v>46</v>
      </c>
      <c r="BF68" s="89">
        <v>45</v>
      </c>
      <c r="BG68" s="89">
        <v>45</v>
      </c>
      <c r="BH68" s="89">
        <v>45</v>
      </c>
      <c r="BI68" s="89">
        <v>45</v>
      </c>
      <c r="BJ68" s="89">
        <v>45</v>
      </c>
      <c r="BK68" s="89">
        <v>45</v>
      </c>
      <c r="BL68" s="89">
        <v>45</v>
      </c>
      <c r="BM68" s="89">
        <v>45</v>
      </c>
      <c r="BN68" s="90">
        <v>45</v>
      </c>
    </row>
    <row r="69" spans="1:66" x14ac:dyDescent="0.45">
      <c r="A69" s="78">
        <f t="shared" si="3"/>
        <v>875</v>
      </c>
      <c r="B69" s="79">
        <f t="shared" si="1"/>
        <v>150</v>
      </c>
      <c r="C69" s="140">
        <f t="shared" si="2"/>
        <v>79</v>
      </c>
      <c r="D69" s="140">
        <v>927</v>
      </c>
      <c r="E69" s="178" t="s">
        <v>125</v>
      </c>
      <c r="F69" s="76" t="s">
        <v>590</v>
      </c>
      <c r="G69" s="76" t="s">
        <v>610</v>
      </c>
      <c r="H69" s="86" t="s">
        <v>189</v>
      </c>
      <c r="I69" s="179" t="s">
        <v>730</v>
      </c>
      <c r="J69" s="87">
        <v>109</v>
      </c>
      <c r="K69" s="87">
        <v>258</v>
      </c>
      <c r="L69" s="87">
        <v>117</v>
      </c>
      <c r="M69" s="87">
        <v>87</v>
      </c>
      <c r="N69" s="87">
        <v>61</v>
      </c>
      <c r="O69" s="87">
        <v>24</v>
      </c>
      <c r="P69" s="87">
        <v>72</v>
      </c>
      <c r="Q69" s="87">
        <v>24</v>
      </c>
      <c r="R69" s="87">
        <v>853</v>
      </c>
      <c r="S69" s="87">
        <v>0</v>
      </c>
      <c r="T69" s="87">
        <v>42</v>
      </c>
      <c r="U69" s="87">
        <v>109</v>
      </c>
      <c r="V69" s="87">
        <v>74</v>
      </c>
      <c r="W69" s="87">
        <v>72</v>
      </c>
      <c r="X69" s="87">
        <v>108</v>
      </c>
      <c r="Y69" s="87">
        <v>45</v>
      </c>
      <c r="Z69" s="87">
        <v>35</v>
      </c>
      <c r="AA69" s="87">
        <v>30</v>
      </c>
      <c r="AB69" s="87">
        <v>13</v>
      </c>
      <c r="AC69" s="87">
        <v>24</v>
      </c>
      <c r="AD69" s="87">
        <v>335</v>
      </c>
      <c r="AE69" s="87">
        <v>46</v>
      </c>
      <c r="AF69" s="87">
        <v>87</v>
      </c>
      <c r="AG69" s="87">
        <v>37</v>
      </c>
      <c r="AH69" s="87">
        <v>244</v>
      </c>
      <c r="AI69" s="87">
        <v>249</v>
      </c>
      <c r="AJ69" s="87">
        <v>10</v>
      </c>
      <c r="AK69" s="87">
        <v>0</v>
      </c>
      <c r="AL69" s="87">
        <v>0</v>
      </c>
      <c r="AM69" s="87">
        <v>3</v>
      </c>
      <c r="AN69" s="87">
        <v>0</v>
      </c>
      <c r="AO69" s="87">
        <v>23</v>
      </c>
      <c r="AP69" s="87">
        <v>352</v>
      </c>
      <c r="AQ69" s="87">
        <v>162</v>
      </c>
      <c r="AR69" s="87">
        <v>98</v>
      </c>
      <c r="AS69" s="87">
        <v>60</v>
      </c>
      <c r="AT69" s="87">
        <v>96</v>
      </c>
      <c r="AU69" s="87">
        <v>81</v>
      </c>
      <c r="AV69" s="88">
        <v>150</v>
      </c>
      <c r="AW69" s="88">
        <v>150</v>
      </c>
      <c r="AX69" s="88">
        <v>108</v>
      </c>
      <c r="AY69" s="88">
        <v>107</v>
      </c>
      <c r="AZ69" s="88">
        <v>107</v>
      </c>
      <c r="BA69" s="88">
        <v>106</v>
      </c>
      <c r="BB69" s="88">
        <v>106</v>
      </c>
      <c r="BC69" s="89">
        <v>106</v>
      </c>
      <c r="BD69" s="89">
        <v>105</v>
      </c>
      <c r="BE69" s="89">
        <v>105</v>
      </c>
      <c r="BF69" s="89">
        <v>105</v>
      </c>
      <c r="BG69" s="89">
        <v>105</v>
      </c>
      <c r="BH69" s="89">
        <v>105</v>
      </c>
      <c r="BI69" s="89">
        <v>105</v>
      </c>
      <c r="BJ69" s="89">
        <v>105</v>
      </c>
      <c r="BK69" s="89">
        <v>105</v>
      </c>
      <c r="BL69" s="89">
        <v>105</v>
      </c>
      <c r="BM69" s="89">
        <v>105</v>
      </c>
      <c r="BN69" s="90">
        <v>105</v>
      </c>
    </row>
    <row r="70" spans="1:66" x14ac:dyDescent="0.45">
      <c r="A70" s="78">
        <f t="shared" si="3"/>
        <v>58129</v>
      </c>
      <c r="B70" s="79">
        <f t="shared" si="1"/>
        <v>4900</v>
      </c>
      <c r="C70" s="140">
        <f t="shared" si="2"/>
        <v>3981.6666666666665</v>
      </c>
      <c r="D70" s="140">
        <v>24288</v>
      </c>
      <c r="E70" s="178" t="s">
        <v>125</v>
      </c>
      <c r="F70" s="76" t="s">
        <v>590</v>
      </c>
      <c r="G70" s="76" t="s">
        <v>610</v>
      </c>
      <c r="H70" s="86" t="s">
        <v>190</v>
      </c>
      <c r="I70" s="179" t="s">
        <v>731</v>
      </c>
      <c r="J70" s="87">
        <v>21020</v>
      </c>
      <c r="K70" s="87">
        <v>22346</v>
      </c>
      <c r="L70" s="87">
        <v>17400</v>
      </c>
      <c r="M70" s="87">
        <v>16794</v>
      </c>
      <c r="N70" s="87">
        <v>11197</v>
      </c>
      <c r="O70" s="87">
        <v>5076</v>
      </c>
      <c r="P70" s="87">
        <v>3657</v>
      </c>
      <c r="Q70" s="87">
        <v>6120</v>
      </c>
      <c r="R70" s="87">
        <v>37756</v>
      </c>
      <c r="S70" s="87">
        <v>1391</v>
      </c>
      <c r="T70" s="87">
        <v>2693</v>
      </c>
      <c r="U70" s="87">
        <v>2887</v>
      </c>
      <c r="V70" s="87">
        <v>1729</v>
      </c>
      <c r="W70" s="87">
        <v>3611</v>
      </c>
      <c r="X70" s="87">
        <v>15140</v>
      </c>
      <c r="Y70" s="87">
        <v>2517</v>
      </c>
      <c r="Z70" s="87">
        <v>1313</v>
      </c>
      <c r="AA70" s="87">
        <v>4055</v>
      </c>
      <c r="AB70" s="87">
        <v>3134</v>
      </c>
      <c r="AC70" s="87">
        <v>5094</v>
      </c>
      <c r="AD70" s="87">
        <v>9696</v>
      </c>
      <c r="AE70" s="87">
        <v>5369</v>
      </c>
      <c r="AF70" s="87">
        <v>3113</v>
      </c>
      <c r="AG70" s="87">
        <v>3295</v>
      </c>
      <c r="AH70" s="87">
        <v>3731</v>
      </c>
      <c r="AI70" s="87">
        <v>2958</v>
      </c>
      <c r="AJ70" s="87">
        <v>3885</v>
      </c>
      <c r="AK70" s="87">
        <v>3702</v>
      </c>
      <c r="AL70" s="87">
        <v>7083</v>
      </c>
      <c r="AM70" s="87">
        <v>2017</v>
      </c>
      <c r="AN70" s="87">
        <v>4714</v>
      </c>
      <c r="AO70" s="87">
        <v>9601</v>
      </c>
      <c r="AP70" s="87">
        <v>7692</v>
      </c>
      <c r="AQ70" s="87">
        <v>5831</v>
      </c>
      <c r="AR70" s="87">
        <v>5544</v>
      </c>
      <c r="AS70" s="87">
        <v>3722</v>
      </c>
      <c r="AT70" s="87">
        <v>4116</v>
      </c>
      <c r="AU70" s="87">
        <v>4107</v>
      </c>
      <c r="AV70" s="88">
        <v>4900</v>
      </c>
      <c r="AW70" s="88">
        <v>4200</v>
      </c>
      <c r="AX70" s="88">
        <v>4479</v>
      </c>
      <c r="AY70" s="88">
        <v>5592</v>
      </c>
      <c r="AZ70" s="88">
        <v>5627</v>
      </c>
      <c r="BA70" s="88">
        <v>5625</v>
      </c>
      <c r="BB70" s="88">
        <v>5658</v>
      </c>
      <c r="BC70" s="89">
        <v>5663</v>
      </c>
      <c r="BD70" s="89">
        <v>5634</v>
      </c>
      <c r="BE70" s="89">
        <v>5629</v>
      </c>
      <c r="BF70" s="89">
        <v>5556</v>
      </c>
      <c r="BG70" s="89">
        <v>5537</v>
      </c>
      <c r="BH70" s="89">
        <v>5594</v>
      </c>
      <c r="BI70" s="89">
        <v>5562</v>
      </c>
      <c r="BJ70" s="89">
        <v>5519</v>
      </c>
      <c r="BK70" s="89">
        <v>5594</v>
      </c>
      <c r="BL70" s="89">
        <v>5627</v>
      </c>
      <c r="BM70" s="89">
        <v>5625</v>
      </c>
      <c r="BN70" s="90">
        <v>5658</v>
      </c>
    </row>
    <row r="71" spans="1:66" x14ac:dyDescent="0.45">
      <c r="A71" s="78">
        <f t="shared" si="3"/>
        <v>14841</v>
      </c>
      <c r="B71" s="79">
        <f t="shared" si="1"/>
        <v>1400</v>
      </c>
      <c r="C71" s="140">
        <f t="shared" si="2"/>
        <v>1139.6666666666667</v>
      </c>
      <c r="D71" s="140">
        <v>14306</v>
      </c>
      <c r="E71" s="178" t="s">
        <v>125</v>
      </c>
      <c r="F71" s="76" t="s">
        <v>590</v>
      </c>
      <c r="G71" s="76" t="s">
        <v>610</v>
      </c>
      <c r="H71" s="86" t="s">
        <v>191</v>
      </c>
      <c r="I71" s="179" t="s">
        <v>732</v>
      </c>
      <c r="J71" s="87">
        <v>5369</v>
      </c>
      <c r="K71" s="87">
        <v>6096</v>
      </c>
      <c r="L71" s="87">
        <v>5924</v>
      </c>
      <c r="M71" s="87">
        <v>4409</v>
      </c>
      <c r="N71" s="87">
        <v>3213</v>
      </c>
      <c r="O71" s="87">
        <v>1404</v>
      </c>
      <c r="P71" s="87">
        <v>1426</v>
      </c>
      <c r="Q71" s="87">
        <v>1534</v>
      </c>
      <c r="R71" s="87">
        <v>8822</v>
      </c>
      <c r="S71" s="87">
        <v>431</v>
      </c>
      <c r="T71" s="87">
        <v>549</v>
      </c>
      <c r="U71" s="87">
        <v>1113</v>
      </c>
      <c r="V71" s="87">
        <v>802</v>
      </c>
      <c r="W71" s="87">
        <v>1033</v>
      </c>
      <c r="X71" s="87">
        <v>5387</v>
      </c>
      <c r="Y71" s="87">
        <v>1179</v>
      </c>
      <c r="Z71" s="87">
        <v>558</v>
      </c>
      <c r="AA71" s="87">
        <v>813</v>
      </c>
      <c r="AB71" s="87">
        <v>695</v>
      </c>
      <c r="AC71" s="87">
        <v>1383</v>
      </c>
      <c r="AD71" s="87">
        <v>3995</v>
      </c>
      <c r="AE71" s="87">
        <v>1331</v>
      </c>
      <c r="AF71" s="87">
        <v>658</v>
      </c>
      <c r="AG71" s="87">
        <v>841</v>
      </c>
      <c r="AH71" s="87">
        <v>888</v>
      </c>
      <c r="AI71" s="87">
        <v>668</v>
      </c>
      <c r="AJ71" s="87">
        <v>843</v>
      </c>
      <c r="AK71" s="87">
        <v>1104</v>
      </c>
      <c r="AL71" s="87">
        <v>1621</v>
      </c>
      <c r="AM71" s="87">
        <v>523</v>
      </c>
      <c r="AN71" s="87">
        <v>1090</v>
      </c>
      <c r="AO71" s="87">
        <v>1874</v>
      </c>
      <c r="AP71" s="87">
        <v>2557</v>
      </c>
      <c r="AQ71" s="87">
        <v>1292</v>
      </c>
      <c r="AR71" s="87">
        <v>1361</v>
      </c>
      <c r="AS71" s="87">
        <v>1027</v>
      </c>
      <c r="AT71" s="87">
        <v>1321</v>
      </c>
      <c r="AU71" s="87">
        <v>1071</v>
      </c>
      <c r="AV71" s="88">
        <v>1400</v>
      </c>
      <c r="AW71" s="88">
        <v>1400</v>
      </c>
      <c r="AX71" s="88">
        <v>1273</v>
      </c>
      <c r="AY71" s="88">
        <v>1543</v>
      </c>
      <c r="AZ71" s="88">
        <v>1654</v>
      </c>
      <c r="BA71" s="88">
        <v>1604</v>
      </c>
      <c r="BB71" s="88">
        <v>1622</v>
      </c>
      <c r="BC71" s="89">
        <v>1628</v>
      </c>
      <c r="BD71" s="89">
        <v>1611</v>
      </c>
      <c r="BE71" s="89">
        <v>1634</v>
      </c>
      <c r="BF71" s="89">
        <v>1588</v>
      </c>
      <c r="BG71" s="89">
        <v>1608</v>
      </c>
      <c r="BH71" s="89">
        <v>1651</v>
      </c>
      <c r="BI71" s="89">
        <v>1603</v>
      </c>
      <c r="BJ71" s="89">
        <v>1593</v>
      </c>
      <c r="BK71" s="89">
        <v>1603</v>
      </c>
      <c r="BL71" s="89">
        <v>1647</v>
      </c>
      <c r="BM71" s="89">
        <v>1599</v>
      </c>
      <c r="BN71" s="90">
        <v>1616</v>
      </c>
    </row>
    <row r="72" spans="1:66" x14ac:dyDescent="0.45">
      <c r="A72" s="78">
        <f t="shared" si="3"/>
        <v>1770</v>
      </c>
      <c r="B72" s="79">
        <f t="shared" ref="B72:B135" si="4">SUM(AV72:AV72)</f>
        <v>250</v>
      </c>
      <c r="C72" s="140">
        <f t="shared" si="2"/>
        <v>131.33333333333334</v>
      </c>
      <c r="D72" s="140">
        <v>902</v>
      </c>
      <c r="E72" s="178" t="s">
        <v>125</v>
      </c>
      <c r="F72" s="76" t="s">
        <v>590</v>
      </c>
      <c r="G72" s="76" t="s">
        <v>610</v>
      </c>
      <c r="H72" s="86" t="s">
        <v>192</v>
      </c>
      <c r="I72" s="179" t="s">
        <v>733</v>
      </c>
      <c r="J72" s="87">
        <v>238</v>
      </c>
      <c r="K72" s="87">
        <v>346</v>
      </c>
      <c r="L72" s="87">
        <v>346</v>
      </c>
      <c r="M72" s="87">
        <v>256</v>
      </c>
      <c r="N72" s="87">
        <v>145</v>
      </c>
      <c r="O72" s="87">
        <v>184</v>
      </c>
      <c r="P72" s="87">
        <v>187</v>
      </c>
      <c r="Q72" s="87">
        <v>149</v>
      </c>
      <c r="R72" s="87">
        <v>2672</v>
      </c>
      <c r="S72" s="87">
        <v>9</v>
      </c>
      <c r="T72" s="87">
        <v>21</v>
      </c>
      <c r="U72" s="87">
        <v>45</v>
      </c>
      <c r="V72" s="87">
        <v>46</v>
      </c>
      <c r="W72" s="87">
        <v>11</v>
      </c>
      <c r="X72" s="87">
        <v>64</v>
      </c>
      <c r="Y72" s="87">
        <v>36</v>
      </c>
      <c r="Z72" s="87">
        <v>37</v>
      </c>
      <c r="AA72" s="87">
        <v>147</v>
      </c>
      <c r="AB72" s="87">
        <v>72</v>
      </c>
      <c r="AC72" s="87">
        <v>62</v>
      </c>
      <c r="AD72" s="87">
        <v>137</v>
      </c>
      <c r="AE72" s="87">
        <v>142</v>
      </c>
      <c r="AF72" s="87">
        <v>57</v>
      </c>
      <c r="AG72" s="87">
        <v>36</v>
      </c>
      <c r="AH72" s="87">
        <v>24</v>
      </c>
      <c r="AI72" s="87">
        <v>57</v>
      </c>
      <c r="AJ72" s="87">
        <v>109</v>
      </c>
      <c r="AK72" s="87">
        <v>161</v>
      </c>
      <c r="AL72" s="87">
        <v>109</v>
      </c>
      <c r="AM72" s="87">
        <v>34</v>
      </c>
      <c r="AN72" s="87">
        <v>225</v>
      </c>
      <c r="AO72" s="87">
        <v>114</v>
      </c>
      <c r="AP72" s="87">
        <v>341</v>
      </c>
      <c r="AQ72" s="87">
        <v>308</v>
      </c>
      <c r="AR72" s="87">
        <v>84</v>
      </c>
      <c r="AS72" s="87">
        <v>0</v>
      </c>
      <c r="AT72" s="87">
        <v>238</v>
      </c>
      <c r="AU72" s="87">
        <v>156</v>
      </c>
      <c r="AV72" s="88">
        <v>250</v>
      </c>
      <c r="AW72" s="88">
        <v>250</v>
      </c>
      <c r="AX72" s="88">
        <v>104</v>
      </c>
      <c r="AY72" s="88">
        <v>136</v>
      </c>
      <c r="AZ72" s="88">
        <v>143</v>
      </c>
      <c r="BA72" s="88">
        <v>142</v>
      </c>
      <c r="BB72" s="88">
        <v>145</v>
      </c>
      <c r="BC72" s="89">
        <v>147</v>
      </c>
      <c r="BD72" s="89">
        <v>143</v>
      </c>
      <c r="BE72" s="89">
        <v>149</v>
      </c>
      <c r="BF72" s="89">
        <v>140</v>
      </c>
      <c r="BG72" s="89">
        <v>141</v>
      </c>
      <c r="BH72" s="89">
        <v>144</v>
      </c>
      <c r="BI72" s="89">
        <v>142</v>
      </c>
      <c r="BJ72" s="89">
        <v>141</v>
      </c>
      <c r="BK72" s="89">
        <v>137</v>
      </c>
      <c r="BL72" s="89">
        <v>144</v>
      </c>
      <c r="BM72" s="89">
        <v>144</v>
      </c>
      <c r="BN72" s="90">
        <v>144</v>
      </c>
    </row>
    <row r="73" spans="1:66" x14ac:dyDescent="0.45">
      <c r="A73" s="78">
        <f t="shared" si="3"/>
        <v>5017</v>
      </c>
      <c r="B73" s="79">
        <f t="shared" si="4"/>
        <v>600</v>
      </c>
      <c r="C73" s="140">
        <f t="shared" ref="C73:C136" si="5">IFERROR(AVERAGE(AS73:AU73),0)</f>
        <v>494.66666666666669</v>
      </c>
      <c r="D73" s="140">
        <v>5932</v>
      </c>
      <c r="E73" s="178" t="s">
        <v>125</v>
      </c>
      <c r="F73" s="76" t="s">
        <v>590</v>
      </c>
      <c r="G73" s="76" t="s">
        <v>610</v>
      </c>
      <c r="H73" s="86" t="s">
        <v>193</v>
      </c>
      <c r="I73" s="179" t="s">
        <v>734</v>
      </c>
      <c r="J73" s="87">
        <v>949</v>
      </c>
      <c r="K73" s="87">
        <v>1326</v>
      </c>
      <c r="L73" s="87">
        <v>1037</v>
      </c>
      <c r="M73" s="87">
        <v>1018</v>
      </c>
      <c r="N73" s="87">
        <v>894</v>
      </c>
      <c r="O73" s="87">
        <v>362</v>
      </c>
      <c r="P73" s="87">
        <v>430</v>
      </c>
      <c r="Q73" s="87">
        <v>373</v>
      </c>
      <c r="R73" s="87">
        <v>3153</v>
      </c>
      <c r="S73" s="87">
        <v>66</v>
      </c>
      <c r="T73" s="87">
        <v>85</v>
      </c>
      <c r="U73" s="87">
        <v>174</v>
      </c>
      <c r="V73" s="87">
        <v>151</v>
      </c>
      <c r="W73" s="87">
        <v>182</v>
      </c>
      <c r="X73" s="87">
        <v>710</v>
      </c>
      <c r="Y73" s="87">
        <v>434</v>
      </c>
      <c r="Z73" s="87">
        <v>256</v>
      </c>
      <c r="AA73" s="87">
        <v>119</v>
      </c>
      <c r="AB73" s="87">
        <v>249</v>
      </c>
      <c r="AC73" s="87">
        <v>446</v>
      </c>
      <c r="AD73" s="87">
        <v>775</v>
      </c>
      <c r="AE73" s="87">
        <v>382</v>
      </c>
      <c r="AF73" s="87">
        <v>277</v>
      </c>
      <c r="AG73" s="87">
        <v>341</v>
      </c>
      <c r="AH73" s="87">
        <v>54</v>
      </c>
      <c r="AI73" s="87">
        <v>351</v>
      </c>
      <c r="AJ73" s="87">
        <v>461</v>
      </c>
      <c r="AK73" s="87">
        <v>397</v>
      </c>
      <c r="AL73" s="87">
        <v>419</v>
      </c>
      <c r="AM73" s="87">
        <v>84</v>
      </c>
      <c r="AN73" s="87">
        <v>0</v>
      </c>
      <c r="AO73" s="87">
        <v>187</v>
      </c>
      <c r="AP73" s="87">
        <v>1224</v>
      </c>
      <c r="AQ73" s="87">
        <v>765</v>
      </c>
      <c r="AR73" s="87">
        <v>457</v>
      </c>
      <c r="AS73" s="87">
        <v>485</v>
      </c>
      <c r="AT73" s="87">
        <v>576</v>
      </c>
      <c r="AU73" s="87">
        <v>423</v>
      </c>
      <c r="AV73" s="88">
        <v>600</v>
      </c>
      <c r="AW73" s="88">
        <v>600</v>
      </c>
      <c r="AX73" s="88">
        <v>476</v>
      </c>
      <c r="AY73" s="88">
        <v>661</v>
      </c>
      <c r="AZ73" s="88">
        <v>566</v>
      </c>
      <c r="BA73" s="88">
        <v>548</v>
      </c>
      <c r="BB73" s="88">
        <v>580</v>
      </c>
      <c r="BC73" s="89">
        <v>627</v>
      </c>
      <c r="BD73" s="89">
        <v>602</v>
      </c>
      <c r="BE73" s="89">
        <v>627</v>
      </c>
      <c r="BF73" s="89">
        <v>577</v>
      </c>
      <c r="BG73" s="89">
        <v>571</v>
      </c>
      <c r="BH73" s="89">
        <v>594</v>
      </c>
      <c r="BI73" s="89">
        <v>598</v>
      </c>
      <c r="BJ73" s="89">
        <v>587</v>
      </c>
      <c r="BK73" s="89">
        <v>665</v>
      </c>
      <c r="BL73" s="89">
        <v>568</v>
      </c>
      <c r="BM73" s="89">
        <v>551</v>
      </c>
      <c r="BN73" s="90">
        <v>583</v>
      </c>
    </row>
    <row r="74" spans="1:66" x14ac:dyDescent="0.45">
      <c r="A74" s="78">
        <f t="shared" ref="A74:A137" si="6">SUM(AK74:AU74)</f>
        <v>14482</v>
      </c>
      <c r="B74" s="79">
        <f t="shared" si="4"/>
        <v>1400</v>
      </c>
      <c r="C74" s="140">
        <f t="shared" si="5"/>
        <v>1080</v>
      </c>
      <c r="D74" s="140">
        <v>5968</v>
      </c>
      <c r="E74" s="178" t="s">
        <v>125</v>
      </c>
      <c r="F74" s="76" t="s">
        <v>590</v>
      </c>
      <c r="G74" s="76" t="s">
        <v>610</v>
      </c>
      <c r="H74" s="86" t="s">
        <v>194</v>
      </c>
      <c r="I74" s="179" t="s">
        <v>735</v>
      </c>
      <c r="J74" s="87">
        <v>2571</v>
      </c>
      <c r="K74" s="87">
        <v>2824</v>
      </c>
      <c r="L74" s="87">
        <v>2784</v>
      </c>
      <c r="M74" s="87">
        <v>2191</v>
      </c>
      <c r="N74" s="87">
        <v>1234</v>
      </c>
      <c r="O74" s="87">
        <v>723</v>
      </c>
      <c r="P74" s="87">
        <v>978</v>
      </c>
      <c r="Q74" s="87">
        <v>1091</v>
      </c>
      <c r="R74" s="87">
        <v>3025</v>
      </c>
      <c r="S74" s="87">
        <v>663</v>
      </c>
      <c r="T74" s="87">
        <v>932</v>
      </c>
      <c r="U74" s="87">
        <v>1061</v>
      </c>
      <c r="V74" s="87">
        <v>772</v>
      </c>
      <c r="W74" s="87">
        <v>732</v>
      </c>
      <c r="X74" s="87">
        <v>2791</v>
      </c>
      <c r="Y74" s="87">
        <v>568</v>
      </c>
      <c r="Z74" s="87">
        <v>563</v>
      </c>
      <c r="AA74" s="87">
        <v>543</v>
      </c>
      <c r="AB74" s="87">
        <v>420</v>
      </c>
      <c r="AC74" s="87">
        <v>873</v>
      </c>
      <c r="AD74" s="87">
        <v>1884</v>
      </c>
      <c r="AE74" s="87">
        <v>715</v>
      </c>
      <c r="AF74" s="87">
        <v>722</v>
      </c>
      <c r="AG74" s="87">
        <v>655</v>
      </c>
      <c r="AH74" s="87">
        <v>656</v>
      </c>
      <c r="AI74" s="87">
        <v>653</v>
      </c>
      <c r="AJ74" s="87">
        <v>802</v>
      </c>
      <c r="AK74" s="87">
        <v>726</v>
      </c>
      <c r="AL74" s="87">
        <v>854</v>
      </c>
      <c r="AM74" s="87">
        <v>678</v>
      </c>
      <c r="AN74" s="87">
        <v>1949</v>
      </c>
      <c r="AO74" s="87">
        <v>2003</v>
      </c>
      <c r="AP74" s="87">
        <v>2356</v>
      </c>
      <c r="AQ74" s="87">
        <v>1583</v>
      </c>
      <c r="AR74" s="87">
        <v>1093</v>
      </c>
      <c r="AS74" s="87">
        <v>1203</v>
      </c>
      <c r="AT74" s="87">
        <v>995</v>
      </c>
      <c r="AU74" s="87">
        <v>1042</v>
      </c>
      <c r="AV74" s="88">
        <v>1400</v>
      </c>
      <c r="AW74" s="88">
        <v>1400</v>
      </c>
      <c r="AX74" s="88">
        <v>1223</v>
      </c>
      <c r="AY74" s="88">
        <v>1707</v>
      </c>
      <c r="AZ74" s="88">
        <v>1707</v>
      </c>
      <c r="BA74" s="88">
        <v>1706</v>
      </c>
      <c r="BB74" s="88">
        <v>1705</v>
      </c>
      <c r="BC74" s="89">
        <v>1704</v>
      </c>
      <c r="BD74" s="89">
        <v>1703</v>
      </c>
      <c r="BE74" s="89">
        <v>1700</v>
      </c>
      <c r="BF74" s="89">
        <v>1697</v>
      </c>
      <c r="BG74" s="89">
        <v>1697</v>
      </c>
      <c r="BH74" s="89">
        <v>1705</v>
      </c>
      <c r="BI74" s="89">
        <v>1698</v>
      </c>
      <c r="BJ74" s="89">
        <v>1697</v>
      </c>
      <c r="BK74" s="89">
        <v>1696</v>
      </c>
      <c r="BL74" s="89">
        <v>1696</v>
      </c>
      <c r="BM74" s="89">
        <v>1695</v>
      </c>
      <c r="BN74" s="90">
        <v>1694</v>
      </c>
    </row>
    <row r="75" spans="1:66" x14ac:dyDescent="0.45">
      <c r="A75" s="78">
        <f t="shared" si="6"/>
        <v>31869</v>
      </c>
      <c r="B75" s="79">
        <f t="shared" si="4"/>
        <v>3200</v>
      </c>
      <c r="C75" s="140">
        <f t="shared" si="5"/>
        <v>1493.6666666666667</v>
      </c>
      <c r="D75" s="140">
        <v>20413</v>
      </c>
      <c r="E75" s="178" t="s">
        <v>125</v>
      </c>
      <c r="F75" s="76" t="s">
        <v>590</v>
      </c>
      <c r="G75" s="76" t="s">
        <v>610</v>
      </c>
      <c r="H75" s="86" t="s">
        <v>195</v>
      </c>
      <c r="I75" s="179" t="s">
        <v>736</v>
      </c>
      <c r="J75" s="87">
        <v>6680</v>
      </c>
      <c r="K75" s="87">
        <v>8920</v>
      </c>
      <c r="L75" s="87">
        <v>7354</v>
      </c>
      <c r="M75" s="87">
        <v>6496</v>
      </c>
      <c r="N75" s="87">
        <v>3766</v>
      </c>
      <c r="O75" s="87">
        <v>1713</v>
      </c>
      <c r="P75" s="87">
        <v>2188</v>
      </c>
      <c r="Q75" s="87">
        <v>3195</v>
      </c>
      <c r="R75" s="87">
        <v>6480</v>
      </c>
      <c r="S75" s="87">
        <v>3491</v>
      </c>
      <c r="T75" s="87">
        <v>2928</v>
      </c>
      <c r="U75" s="87">
        <v>2699</v>
      </c>
      <c r="V75" s="87">
        <v>2366</v>
      </c>
      <c r="W75" s="87">
        <v>2801</v>
      </c>
      <c r="X75" s="87">
        <v>9029</v>
      </c>
      <c r="Y75" s="87">
        <v>934</v>
      </c>
      <c r="Z75" s="87">
        <v>688</v>
      </c>
      <c r="AA75" s="87">
        <v>1452</v>
      </c>
      <c r="AB75" s="87">
        <v>595</v>
      </c>
      <c r="AC75" s="87">
        <v>12</v>
      </c>
      <c r="AD75" s="87">
        <v>0</v>
      </c>
      <c r="AE75" s="87">
        <v>4368</v>
      </c>
      <c r="AF75" s="87">
        <v>0</v>
      </c>
      <c r="AG75" s="87">
        <v>0</v>
      </c>
      <c r="AH75" s="87">
        <v>4909</v>
      </c>
      <c r="AI75" s="87">
        <v>53</v>
      </c>
      <c r="AJ75" s="87">
        <v>1</v>
      </c>
      <c r="AK75" s="87">
        <v>4211</v>
      </c>
      <c r="AL75" s="87">
        <v>2569</v>
      </c>
      <c r="AM75" s="87">
        <v>496</v>
      </c>
      <c r="AN75" s="87">
        <v>1954</v>
      </c>
      <c r="AO75" s="87">
        <v>1728</v>
      </c>
      <c r="AP75" s="87">
        <v>5999</v>
      </c>
      <c r="AQ75" s="87">
        <v>9500</v>
      </c>
      <c r="AR75" s="87">
        <v>931</v>
      </c>
      <c r="AS75" s="87">
        <v>1136</v>
      </c>
      <c r="AT75" s="87">
        <v>1830</v>
      </c>
      <c r="AU75" s="87">
        <v>1515</v>
      </c>
      <c r="AV75" s="88">
        <v>3200</v>
      </c>
      <c r="AW75" s="88">
        <v>2000</v>
      </c>
      <c r="AX75" s="88">
        <v>2801</v>
      </c>
      <c r="AY75" s="88">
        <v>2798</v>
      </c>
      <c r="AZ75" s="88">
        <v>3722</v>
      </c>
      <c r="BA75" s="88">
        <v>3728</v>
      </c>
      <c r="BB75" s="88">
        <v>3726</v>
      </c>
      <c r="BC75" s="89">
        <v>3740</v>
      </c>
      <c r="BD75" s="89">
        <v>3743</v>
      </c>
      <c r="BE75" s="89">
        <v>3740</v>
      </c>
      <c r="BF75" s="89">
        <v>3704</v>
      </c>
      <c r="BG75" s="89">
        <v>3724</v>
      </c>
      <c r="BH75" s="89">
        <v>3724</v>
      </c>
      <c r="BI75" s="89">
        <v>3720</v>
      </c>
      <c r="BJ75" s="89">
        <v>3720</v>
      </c>
      <c r="BK75" s="89">
        <v>3722</v>
      </c>
      <c r="BL75" s="89">
        <v>3722</v>
      </c>
      <c r="BM75" s="89">
        <v>3728</v>
      </c>
      <c r="BN75" s="90">
        <v>3726</v>
      </c>
    </row>
    <row r="76" spans="1:66" x14ac:dyDescent="0.45">
      <c r="A76" s="78">
        <f t="shared" si="6"/>
        <v>4129</v>
      </c>
      <c r="B76" s="79">
        <f t="shared" si="4"/>
        <v>40</v>
      </c>
      <c r="C76" s="140">
        <f t="shared" si="5"/>
        <v>66</v>
      </c>
      <c r="D76" s="140">
        <v>5213</v>
      </c>
      <c r="E76" s="178" t="s">
        <v>125</v>
      </c>
      <c r="F76" s="76" t="s">
        <v>590</v>
      </c>
      <c r="G76" s="76" t="s">
        <v>611</v>
      </c>
      <c r="H76" s="86" t="s">
        <v>196</v>
      </c>
      <c r="I76" s="179" t="s">
        <v>737</v>
      </c>
      <c r="J76" s="87">
        <v>6571</v>
      </c>
      <c r="K76" s="87">
        <v>8486</v>
      </c>
      <c r="L76" s="87">
        <v>4175</v>
      </c>
      <c r="M76" s="87">
        <v>2370</v>
      </c>
      <c r="N76" s="87">
        <v>1829</v>
      </c>
      <c r="O76" s="87">
        <v>978</v>
      </c>
      <c r="P76" s="87">
        <v>1137</v>
      </c>
      <c r="Q76" s="87">
        <v>1443</v>
      </c>
      <c r="R76" s="87">
        <v>9871</v>
      </c>
      <c r="S76" s="87">
        <v>440</v>
      </c>
      <c r="T76" s="87">
        <v>605</v>
      </c>
      <c r="U76" s="87">
        <v>1033</v>
      </c>
      <c r="V76" s="87">
        <v>1959</v>
      </c>
      <c r="W76" s="87">
        <v>1904</v>
      </c>
      <c r="X76" s="87">
        <v>6440</v>
      </c>
      <c r="Y76" s="87">
        <v>1090</v>
      </c>
      <c r="Z76" s="87">
        <v>5</v>
      </c>
      <c r="AA76" s="87">
        <v>113</v>
      </c>
      <c r="AB76" s="87">
        <v>0</v>
      </c>
      <c r="AC76" s="87">
        <v>16</v>
      </c>
      <c r="AD76" s="87">
        <v>90</v>
      </c>
      <c r="AE76" s="87">
        <v>87</v>
      </c>
      <c r="AF76" s="87">
        <v>12</v>
      </c>
      <c r="AG76" s="87">
        <v>58</v>
      </c>
      <c r="AH76" s="87">
        <v>81</v>
      </c>
      <c r="AI76" s="87">
        <v>3</v>
      </c>
      <c r="AJ76" s="87">
        <v>11</v>
      </c>
      <c r="AK76" s="87">
        <v>0</v>
      </c>
      <c r="AL76" s="87">
        <v>0</v>
      </c>
      <c r="AM76" s="87">
        <v>1242</v>
      </c>
      <c r="AN76" s="87">
        <v>332</v>
      </c>
      <c r="AO76" s="87">
        <v>535</v>
      </c>
      <c r="AP76" s="87">
        <v>1412</v>
      </c>
      <c r="AQ76" s="87">
        <v>305</v>
      </c>
      <c r="AR76" s="87">
        <v>105</v>
      </c>
      <c r="AS76" s="87">
        <v>122</v>
      </c>
      <c r="AT76" s="87">
        <v>42</v>
      </c>
      <c r="AU76" s="87">
        <v>34</v>
      </c>
      <c r="AV76" s="88">
        <v>40</v>
      </c>
      <c r="AW76" s="88">
        <v>40</v>
      </c>
      <c r="AX76" s="88">
        <v>138</v>
      </c>
      <c r="AY76" s="88">
        <v>120</v>
      </c>
      <c r="AZ76" s="88">
        <v>119</v>
      </c>
      <c r="BA76" s="88">
        <v>104</v>
      </c>
      <c r="BB76" s="88">
        <v>119</v>
      </c>
      <c r="BC76" s="89">
        <v>142</v>
      </c>
      <c r="BD76" s="89">
        <v>143</v>
      </c>
      <c r="BE76" s="89">
        <v>124</v>
      </c>
      <c r="BF76" s="89">
        <v>122</v>
      </c>
      <c r="BG76" s="89">
        <v>119</v>
      </c>
      <c r="BH76" s="89">
        <v>124</v>
      </c>
      <c r="BI76" s="89">
        <v>121</v>
      </c>
      <c r="BJ76" s="89">
        <v>113</v>
      </c>
      <c r="BK76" s="89">
        <v>106</v>
      </c>
      <c r="BL76" s="89">
        <v>106</v>
      </c>
      <c r="BM76" s="89">
        <v>99</v>
      </c>
      <c r="BN76" s="90">
        <v>106</v>
      </c>
    </row>
    <row r="77" spans="1:66" x14ac:dyDescent="0.45">
      <c r="A77" s="78">
        <f t="shared" si="6"/>
        <v>2147</v>
      </c>
      <c r="B77" s="79">
        <f t="shared" si="4"/>
        <v>100</v>
      </c>
      <c r="C77" s="140">
        <f t="shared" si="5"/>
        <v>89.333333333333329</v>
      </c>
      <c r="D77" s="140">
        <v>5619</v>
      </c>
      <c r="E77" s="178" t="s">
        <v>125</v>
      </c>
      <c r="F77" s="76" t="s">
        <v>590</v>
      </c>
      <c r="G77" s="76" t="s">
        <v>611</v>
      </c>
      <c r="H77" s="86" t="s">
        <v>197</v>
      </c>
      <c r="I77" s="179" t="s">
        <v>738</v>
      </c>
      <c r="J77" s="87">
        <v>5490</v>
      </c>
      <c r="K77" s="87">
        <v>8087</v>
      </c>
      <c r="L77" s="87">
        <v>3928</v>
      </c>
      <c r="M77" s="87">
        <v>2465</v>
      </c>
      <c r="N77" s="87">
        <v>1975</v>
      </c>
      <c r="O77" s="87">
        <v>1078</v>
      </c>
      <c r="P77" s="87">
        <v>1214</v>
      </c>
      <c r="Q77" s="87">
        <v>1313</v>
      </c>
      <c r="R77" s="87">
        <v>8001</v>
      </c>
      <c r="S77" s="87">
        <v>453</v>
      </c>
      <c r="T77" s="87">
        <v>619</v>
      </c>
      <c r="U77" s="87">
        <v>1348</v>
      </c>
      <c r="V77" s="87">
        <v>1201</v>
      </c>
      <c r="W77" s="87">
        <v>1535</v>
      </c>
      <c r="X77" s="87">
        <v>6376</v>
      </c>
      <c r="Y77" s="87">
        <v>853</v>
      </c>
      <c r="Z77" s="87">
        <v>6</v>
      </c>
      <c r="AA77" s="87">
        <v>125</v>
      </c>
      <c r="AB77" s="87">
        <v>0</v>
      </c>
      <c r="AC77" s="87">
        <v>10</v>
      </c>
      <c r="AD77" s="87">
        <v>57</v>
      </c>
      <c r="AE77" s="87">
        <v>24</v>
      </c>
      <c r="AF77" s="87">
        <v>48</v>
      </c>
      <c r="AG77" s="87">
        <v>118</v>
      </c>
      <c r="AH77" s="87">
        <v>225</v>
      </c>
      <c r="AI77" s="87">
        <v>1158</v>
      </c>
      <c r="AJ77" s="87">
        <v>95</v>
      </c>
      <c r="AK77" s="87">
        <v>0</v>
      </c>
      <c r="AL77" s="87">
        <v>0</v>
      </c>
      <c r="AM77" s="87">
        <v>264</v>
      </c>
      <c r="AN77" s="87">
        <v>570</v>
      </c>
      <c r="AO77" s="87">
        <v>476</v>
      </c>
      <c r="AP77" s="87">
        <v>351</v>
      </c>
      <c r="AQ77" s="87">
        <v>100</v>
      </c>
      <c r="AR77" s="87">
        <v>118</v>
      </c>
      <c r="AS77" s="87">
        <v>141</v>
      </c>
      <c r="AT77" s="87">
        <v>73</v>
      </c>
      <c r="AU77" s="87">
        <v>54</v>
      </c>
      <c r="AV77" s="88">
        <v>100</v>
      </c>
      <c r="AW77" s="88">
        <v>50</v>
      </c>
      <c r="AX77" s="88">
        <v>71</v>
      </c>
      <c r="AY77" s="88">
        <v>71</v>
      </c>
      <c r="AZ77" s="88">
        <v>71</v>
      </c>
      <c r="BA77" s="88">
        <v>68</v>
      </c>
      <c r="BB77" s="88">
        <v>70</v>
      </c>
      <c r="BC77" s="89">
        <v>74</v>
      </c>
      <c r="BD77" s="89">
        <v>74</v>
      </c>
      <c r="BE77" s="89">
        <v>73</v>
      </c>
      <c r="BF77" s="89">
        <v>71</v>
      </c>
      <c r="BG77" s="89">
        <v>71</v>
      </c>
      <c r="BH77" s="89">
        <v>72</v>
      </c>
      <c r="BI77" s="89">
        <v>72</v>
      </c>
      <c r="BJ77" s="89">
        <v>71</v>
      </c>
      <c r="BK77" s="89">
        <v>71</v>
      </c>
      <c r="BL77" s="89">
        <v>71</v>
      </c>
      <c r="BM77" s="89">
        <v>68</v>
      </c>
      <c r="BN77" s="90">
        <v>70</v>
      </c>
    </row>
    <row r="78" spans="1:66" x14ac:dyDescent="0.45">
      <c r="A78" s="78">
        <f t="shared" si="6"/>
        <v>2434</v>
      </c>
      <c r="B78" s="79">
        <f t="shared" si="4"/>
        <v>100</v>
      </c>
      <c r="C78" s="140">
        <f t="shared" si="5"/>
        <v>71.666666666666671</v>
      </c>
      <c r="D78" s="140">
        <v>6049</v>
      </c>
      <c r="E78" s="178" t="s">
        <v>125</v>
      </c>
      <c r="F78" s="76" t="s">
        <v>590</v>
      </c>
      <c r="G78" s="76" t="s">
        <v>611</v>
      </c>
      <c r="H78" s="86" t="s">
        <v>198</v>
      </c>
      <c r="I78" s="179" t="s">
        <v>739</v>
      </c>
      <c r="J78" s="87">
        <v>5297</v>
      </c>
      <c r="K78" s="87">
        <v>10574</v>
      </c>
      <c r="L78" s="87">
        <v>5254</v>
      </c>
      <c r="M78" s="87">
        <v>1143</v>
      </c>
      <c r="N78" s="87">
        <v>1132</v>
      </c>
      <c r="O78" s="87">
        <v>463</v>
      </c>
      <c r="P78" s="87">
        <v>442</v>
      </c>
      <c r="Q78" s="87">
        <v>774</v>
      </c>
      <c r="R78" s="87">
        <v>7833</v>
      </c>
      <c r="S78" s="87">
        <v>234</v>
      </c>
      <c r="T78" s="87">
        <v>492</v>
      </c>
      <c r="U78" s="87">
        <v>735</v>
      </c>
      <c r="V78" s="87">
        <v>1086</v>
      </c>
      <c r="W78" s="87">
        <v>1362</v>
      </c>
      <c r="X78" s="87">
        <v>5322</v>
      </c>
      <c r="Y78" s="87">
        <v>858</v>
      </c>
      <c r="Z78" s="87">
        <v>8</v>
      </c>
      <c r="AA78" s="87">
        <v>139</v>
      </c>
      <c r="AB78" s="87">
        <v>0</v>
      </c>
      <c r="AC78" s="87">
        <v>4</v>
      </c>
      <c r="AD78" s="87">
        <v>82</v>
      </c>
      <c r="AE78" s="87">
        <v>21</v>
      </c>
      <c r="AF78" s="87">
        <v>9</v>
      </c>
      <c r="AG78" s="87">
        <v>36</v>
      </c>
      <c r="AH78" s="87">
        <v>15</v>
      </c>
      <c r="AI78" s="87">
        <v>623</v>
      </c>
      <c r="AJ78" s="87">
        <v>239</v>
      </c>
      <c r="AK78" s="87">
        <v>0</v>
      </c>
      <c r="AL78" s="87">
        <v>0</v>
      </c>
      <c r="AM78" s="87">
        <v>295</v>
      </c>
      <c r="AN78" s="87">
        <v>538</v>
      </c>
      <c r="AO78" s="87">
        <v>407</v>
      </c>
      <c r="AP78" s="87">
        <v>460</v>
      </c>
      <c r="AQ78" s="87">
        <v>332</v>
      </c>
      <c r="AR78" s="87">
        <v>187</v>
      </c>
      <c r="AS78" s="87">
        <v>113</v>
      </c>
      <c r="AT78" s="87">
        <v>51</v>
      </c>
      <c r="AU78" s="87">
        <v>51</v>
      </c>
      <c r="AV78" s="88">
        <v>100</v>
      </c>
      <c r="AW78" s="88">
        <v>100</v>
      </c>
      <c r="AX78" s="88">
        <v>65</v>
      </c>
      <c r="AY78" s="88">
        <v>65</v>
      </c>
      <c r="AZ78" s="88">
        <v>68</v>
      </c>
      <c r="BA78" s="88">
        <v>68</v>
      </c>
      <c r="BB78" s="88">
        <v>74</v>
      </c>
      <c r="BC78" s="89">
        <v>74</v>
      </c>
      <c r="BD78" s="89">
        <v>74</v>
      </c>
      <c r="BE78" s="89">
        <v>74</v>
      </c>
      <c r="BF78" s="89">
        <v>68</v>
      </c>
      <c r="BG78" s="89">
        <v>68</v>
      </c>
      <c r="BH78" s="89">
        <v>68</v>
      </c>
      <c r="BI78" s="89">
        <v>68</v>
      </c>
      <c r="BJ78" s="89">
        <v>65</v>
      </c>
      <c r="BK78" s="89">
        <v>65</v>
      </c>
      <c r="BL78" s="89">
        <v>68</v>
      </c>
      <c r="BM78" s="89">
        <v>68</v>
      </c>
      <c r="BN78" s="90">
        <v>74</v>
      </c>
    </row>
    <row r="79" spans="1:66" x14ac:dyDescent="0.45">
      <c r="A79" s="78">
        <f t="shared" si="6"/>
        <v>3569</v>
      </c>
      <c r="B79" s="79">
        <f t="shared" si="4"/>
        <v>250</v>
      </c>
      <c r="C79" s="140">
        <f t="shared" si="5"/>
        <v>218.66666666666666</v>
      </c>
      <c r="D79" s="140">
        <v>5255</v>
      </c>
      <c r="E79" s="178" t="s">
        <v>125</v>
      </c>
      <c r="F79" s="76" t="s">
        <v>590</v>
      </c>
      <c r="G79" s="76" t="s">
        <v>611</v>
      </c>
      <c r="H79" s="86" t="s">
        <v>199</v>
      </c>
      <c r="I79" s="179" t="s">
        <v>740</v>
      </c>
      <c r="J79" s="87">
        <v>6462</v>
      </c>
      <c r="K79" s="87">
        <v>8775</v>
      </c>
      <c r="L79" s="87">
        <v>5133</v>
      </c>
      <c r="M79" s="87">
        <v>2018</v>
      </c>
      <c r="N79" s="87">
        <v>2144</v>
      </c>
      <c r="O79" s="87">
        <v>815</v>
      </c>
      <c r="P79" s="87">
        <v>973</v>
      </c>
      <c r="Q79" s="87">
        <v>1171</v>
      </c>
      <c r="R79" s="87">
        <v>7800</v>
      </c>
      <c r="S79" s="87">
        <v>540</v>
      </c>
      <c r="T79" s="87">
        <v>767</v>
      </c>
      <c r="U79" s="87">
        <v>1303</v>
      </c>
      <c r="V79" s="87">
        <v>1258</v>
      </c>
      <c r="W79" s="87">
        <v>2326</v>
      </c>
      <c r="X79" s="87">
        <v>5710</v>
      </c>
      <c r="Y79" s="87">
        <v>826</v>
      </c>
      <c r="Z79" s="87">
        <v>10</v>
      </c>
      <c r="AA79" s="87">
        <v>62</v>
      </c>
      <c r="AB79" s="87">
        <v>0</v>
      </c>
      <c r="AC79" s="87">
        <v>3</v>
      </c>
      <c r="AD79" s="87">
        <v>42</v>
      </c>
      <c r="AE79" s="87">
        <v>61</v>
      </c>
      <c r="AF79" s="87">
        <v>26</v>
      </c>
      <c r="AG79" s="87">
        <v>42</v>
      </c>
      <c r="AH79" s="87">
        <v>70</v>
      </c>
      <c r="AI79" s="87">
        <v>31</v>
      </c>
      <c r="AJ79" s="87">
        <v>51</v>
      </c>
      <c r="AK79" s="87">
        <v>0</v>
      </c>
      <c r="AL79" s="87">
        <v>0</v>
      </c>
      <c r="AM79" s="87">
        <v>787</v>
      </c>
      <c r="AN79" s="87">
        <v>874</v>
      </c>
      <c r="AO79" s="87">
        <v>590</v>
      </c>
      <c r="AP79" s="87">
        <v>404</v>
      </c>
      <c r="AQ79" s="87">
        <v>258</v>
      </c>
      <c r="AR79" s="87">
        <v>0</v>
      </c>
      <c r="AS79" s="87">
        <v>286</v>
      </c>
      <c r="AT79" s="87">
        <v>239</v>
      </c>
      <c r="AU79" s="87">
        <v>131</v>
      </c>
      <c r="AV79" s="88">
        <v>250</v>
      </c>
      <c r="AW79" s="88">
        <v>250</v>
      </c>
      <c r="AX79" s="88">
        <v>150</v>
      </c>
      <c r="AY79" s="88">
        <v>146</v>
      </c>
      <c r="AZ79" s="88">
        <v>146</v>
      </c>
      <c r="BA79" s="88">
        <v>143</v>
      </c>
      <c r="BB79" s="88">
        <v>151</v>
      </c>
      <c r="BC79" s="89">
        <v>154</v>
      </c>
      <c r="BD79" s="89">
        <v>155</v>
      </c>
      <c r="BE79" s="89">
        <v>148</v>
      </c>
      <c r="BF79" s="89">
        <v>151</v>
      </c>
      <c r="BG79" s="89">
        <v>151</v>
      </c>
      <c r="BH79" s="89">
        <v>150</v>
      </c>
      <c r="BI79" s="89">
        <v>150</v>
      </c>
      <c r="BJ79" s="89">
        <v>150</v>
      </c>
      <c r="BK79" s="89">
        <v>146</v>
      </c>
      <c r="BL79" s="89">
        <v>146</v>
      </c>
      <c r="BM79" s="89">
        <v>143</v>
      </c>
      <c r="BN79" s="90">
        <v>151</v>
      </c>
    </row>
    <row r="80" spans="1:66" x14ac:dyDescent="0.45">
      <c r="A80" s="78">
        <f t="shared" si="6"/>
        <v>12072</v>
      </c>
      <c r="B80" s="79">
        <f t="shared" si="4"/>
        <v>1380</v>
      </c>
      <c r="C80" s="140">
        <f t="shared" si="5"/>
        <v>707</v>
      </c>
      <c r="D80" s="140">
        <v>1405</v>
      </c>
      <c r="E80" s="178" t="s">
        <v>125</v>
      </c>
      <c r="F80" s="76" t="s">
        <v>590</v>
      </c>
      <c r="G80" s="76" t="s">
        <v>611</v>
      </c>
      <c r="H80" s="86" t="s">
        <v>200</v>
      </c>
      <c r="I80" s="179" t="s">
        <v>741</v>
      </c>
      <c r="J80" s="87">
        <v>15268</v>
      </c>
      <c r="K80" s="87">
        <v>23634</v>
      </c>
      <c r="L80" s="87">
        <v>10999</v>
      </c>
      <c r="M80" s="87">
        <v>7405</v>
      </c>
      <c r="N80" s="87">
        <v>6233</v>
      </c>
      <c r="O80" s="87">
        <v>2995</v>
      </c>
      <c r="P80" s="87">
        <v>6091</v>
      </c>
      <c r="Q80" s="87">
        <v>3602</v>
      </c>
      <c r="R80" s="87">
        <v>38520</v>
      </c>
      <c r="S80" s="87">
        <v>1310</v>
      </c>
      <c r="T80" s="87">
        <v>772</v>
      </c>
      <c r="U80" s="87">
        <v>2228</v>
      </c>
      <c r="V80" s="87">
        <v>1605</v>
      </c>
      <c r="W80" s="87">
        <v>2743</v>
      </c>
      <c r="X80" s="87">
        <v>16124</v>
      </c>
      <c r="Y80" s="87">
        <v>1543</v>
      </c>
      <c r="Z80" s="87">
        <v>12</v>
      </c>
      <c r="AA80" s="87">
        <v>822</v>
      </c>
      <c r="AB80" s="87">
        <v>11</v>
      </c>
      <c r="AC80" s="87">
        <v>158</v>
      </c>
      <c r="AD80" s="87">
        <v>285</v>
      </c>
      <c r="AE80" s="87">
        <v>1031</v>
      </c>
      <c r="AF80" s="87">
        <v>177</v>
      </c>
      <c r="AG80" s="87">
        <v>608</v>
      </c>
      <c r="AH80" s="87">
        <v>587</v>
      </c>
      <c r="AI80" s="87">
        <v>585</v>
      </c>
      <c r="AJ80" s="87">
        <v>799</v>
      </c>
      <c r="AK80" s="87">
        <v>406</v>
      </c>
      <c r="AL80" s="87">
        <v>1311</v>
      </c>
      <c r="AM80" s="87">
        <v>1127</v>
      </c>
      <c r="AN80" s="87">
        <v>810</v>
      </c>
      <c r="AO80" s="87">
        <v>881</v>
      </c>
      <c r="AP80" s="87">
        <v>1740</v>
      </c>
      <c r="AQ80" s="87">
        <v>2184</v>
      </c>
      <c r="AR80" s="87">
        <v>1492</v>
      </c>
      <c r="AS80" s="87">
        <v>871</v>
      </c>
      <c r="AT80" s="87">
        <v>22</v>
      </c>
      <c r="AU80" s="87">
        <v>1228</v>
      </c>
      <c r="AV80" s="88">
        <v>1380</v>
      </c>
      <c r="AW80" s="88">
        <v>1380</v>
      </c>
      <c r="AX80" s="88">
        <v>704</v>
      </c>
      <c r="AY80" s="88">
        <v>799</v>
      </c>
      <c r="AZ80" s="88">
        <v>896</v>
      </c>
      <c r="BA80" s="88">
        <v>719</v>
      </c>
      <c r="BB80" s="88">
        <v>828</v>
      </c>
      <c r="BC80" s="89">
        <v>914</v>
      </c>
      <c r="BD80" s="89">
        <v>951</v>
      </c>
      <c r="BE80" s="89">
        <v>846</v>
      </c>
      <c r="BF80" s="89">
        <v>849</v>
      </c>
      <c r="BG80" s="89">
        <v>847</v>
      </c>
      <c r="BH80" s="89">
        <v>1032</v>
      </c>
      <c r="BI80" s="89">
        <v>738</v>
      </c>
      <c r="BJ80" s="89">
        <v>704</v>
      </c>
      <c r="BK80" s="89">
        <v>799</v>
      </c>
      <c r="BL80" s="89">
        <v>896</v>
      </c>
      <c r="BM80" s="89">
        <v>719</v>
      </c>
      <c r="BN80" s="90">
        <v>828</v>
      </c>
    </row>
    <row r="81" spans="1:66" x14ac:dyDescent="0.45">
      <c r="A81" s="78">
        <f t="shared" si="6"/>
        <v>2314</v>
      </c>
      <c r="B81" s="79">
        <f t="shared" si="4"/>
        <v>320</v>
      </c>
      <c r="C81" s="140">
        <f t="shared" si="5"/>
        <v>0</v>
      </c>
      <c r="D81" s="140">
        <v>0</v>
      </c>
      <c r="E81" s="178" t="s">
        <v>125</v>
      </c>
      <c r="F81" s="76" t="s">
        <v>590</v>
      </c>
      <c r="G81" s="76" t="s">
        <v>611</v>
      </c>
      <c r="H81" s="86" t="s">
        <v>201</v>
      </c>
      <c r="I81" s="179" t="s">
        <v>742</v>
      </c>
      <c r="J81" s="87">
        <v>2745</v>
      </c>
      <c r="K81" s="87">
        <v>3565</v>
      </c>
      <c r="L81" s="87">
        <v>2575</v>
      </c>
      <c r="M81" s="87">
        <v>1524</v>
      </c>
      <c r="N81" s="87">
        <v>1208</v>
      </c>
      <c r="O81" s="87">
        <v>692</v>
      </c>
      <c r="P81" s="87">
        <v>528</v>
      </c>
      <c r="Q81" s="87">
        <v>1351</v>
      </c>
      <c r="R81" s="87">
        <v>1227</v>
      </c>
      <c r="S81" s="87">
        <v>864</v>
      </c>
      <c r="T81" s="87">
        <v>1002</v>
      </c>
      <c r="U81" s="87">
        <v>1355</v>
      </c>
      <c r="V81" s="87">
        <v>984</v>
      </c>
      <c r="W81" s="87">
        <v>1079</v>
      </c>
      <c r="X81" s="87">
        <v>1577</v>
      </c>
      <c r="Y81" s="87">
        <v>0</v>
      </c>
      <c r="Z81" s="87">
        <v>0</v>
      </c>
      <c r="AA81" s="87">
        <v>476</v>
      </c>
      <c r="AB81" s="87">
        <v>328</v>
      </c>
      <c r="AC81" s="87">
        <v>204</v>
      </c>
      <c r="AD81" s="87">
        <v>390</v>
      </c>
      <c r="AE81" s="87">
        <v>319</v>
      </c>
      <c r="AF81" s="87">
        <v>224</v>
      </c>
      <c r="AG81" s="87">
        <v>186</v>
      </c>
      <c r="AH81" s="87">
        <v>169</v>
      </c>
      <c r="AI81" s="87">
        <v>110</v>
      </c>
      <c r="AJ81" s="87">
        <v>131</v>
      </c>
      <c r="AK81" s="87">
        <v>170</v>
      </c>
      <c r="AL81" s="87">
        <v>157</v>
      </c>
      <c r="AM81" s="87">
        <v>118</v>
      </c>
      <c r="AN81" s="87">
        <v>210</v>
      </c>
      <c r="AO81" s="87">
        <v>323</v>
      </c>
      <c r="AP81" s="87">
        <v>651</v>
      </c>
      <c r="AQ81" s="87">
        <v>590</v>
      </c>
      <c r="AR81" s="87">
        <v>95</v>
      </c>
      <c r="AS81" s="87">
        <v>0</v>
      </c>
      <c r="AT81" s="87">
        <v>0</v>
      </c>
      <c r="AU81" s="87">
        <v>0</v>
      </c>
      <c r="AV81" s="88">
        <v>320</v>
      </c>
      <c r="AW81" s="88">
        <v>250</v>
      </c>
      <c r="AX81" s="88">
        <v>190</v>
      </c>
      <c r="AY81" s="88">
        <v>190</v>
      </c>
      <c r="AZ81" s="88">
        <v>190</v>
      </c>
      <c r="BA81" s="88">
        <v>190</v>
      </c>
      <c r="BB81" s="88">
        <v>190</v>
      </c>
      <c r="BC81" s="89">
        <v>190</v>
      </c>
      <c r="BD81" s="89">
        <v>190</v>
      </c>
      <c r="BE81" s="89">
        <v>190</v>
      </c>
      <c r="BF81" s="89">
        <v>190</v>
      </c>
      <c r="BG81" s="89">
        <v>190</v>
      </c>
      <c r="BH81" s="89">
        <v>190</v>
      </c>
      <c r="BI81" s="89">
        <v>190</v>
      </c>
      <c r="BJ81" s="89">
        <v>190</v>
      </c>
      <c r="BK81" s="89">
        <v>190</v>
      </c>
      <c r="BL81" s="89">
        <v>190</v>
      </c>
      <c r="BM81" s="89">
        <v>190</v>
      </c>
      <c r="BN81" s="90">
        <v>190</v>
      </c>
    </row>
    <row r="82" spans="1:66" x14ac:dyDescent="0.45">
      <c r="A82" s="78">
        <f t="shared" si="6"/>
        <v>4373</v>
      </c>
      <c r="B82" s="79">
        <f t="shared" si="4"/>
        <v>350</v>
      </c>
      <c r="C82" s="140">
        <f t="shared" si="5"/>
        <v>322</v>
      </c>
      <c r="D82" s="140">
        <v>205</v>
      </c>
      <c r="E82" s="178" t="s">
        <v>125</v>
      </c>
      <c r="F82" s="76" t="s">
        <v>590</v>
      </c>
      <c r="G82" s="76" t="s">
        <v>611</v>
      </c>
      <c r="H82" s="86" t="s">
        <v>202</v>
      </c>
      <c r="I82" s="179" t="s">
        <v>743</v>
      </c>
      <c r="J82" s="87">
        <v>2020</v>
      </c>
      <c r="K82" s="87">
        <v>2993</v>
      </c>
      <c r="L82" s="87">
        <v>2094</v>
      </c>
      <c r="M82" s="87">
        <v>787</v>
      </c>
      <c r="N82" s="87">
        <v>2276</v>
      </c>
      <c r="O82" s="87">
        <v>0</v>
      </c>
      <c r="P82" s="87">
        <v>2981</v>
      </c>
      <c r="Q82" s="87">
        <v>906</v>
      </c>
      <c r="R82" s="87">
        <v>1243</v>
      </c>
      <c r="S82" s="87">
        <v>823</v>
      </c>
      <c r="T82" s="87">
        <v>1311</v>
      </c>
      <c r="U82" s="87">
        <v>1483</v>
      </c>
      <c r="V82" s="87">
        <v>630</v>
      </c>
      <c r="W82" s="87">
        <v>1343</v>
      </c>
      <c r="X82" s="87">
        <v>3669</v>
      </c>
      <c r="Y82" s="87">
        <v>4</v>
      </c>
      <c r="Z82" s="87">
        <v>0</v>
      </c>
      <c r="AA82" s="87">
        <v>288</v>
      </c>
      <c r="AB82" s="87">
        <v>368</v>
      </c>
      <c r="AC82" s="87">
        <v>314</v>
      </c>
      <c r="AD82" s="87">
        <v>363</v>
      </c>
      <c r="AE82" s="87">
        <v>447</v>
      </c>
      <c r="AF82" s="87">
        <v>373</v>
      </c>
      <c r="AG82" s="87">
        <v>270</v>
      </c>
      <c r="AH82" s="87">
        <v>261</v>
      </c>
      <c r="AI82" s="87">
        <v>239</v>
      </c>
      <c r="AJ82" s="87">
        <v>418</v>
      </c>
      <c r="AK82" s="87">
        <v>343</v>
      </c>
      <c r="AL82" s="87">
        <v>269</v>
      </c>
      <c r="AM82" s="87">
        <v>251</v>
      </c>
      <c r="AN82" s="87">
        <v>307</v>
      </c>
      <c r="AO82" s="87">
        <v>506</v>
      </c>
      <c r="AP82" s="87">
        <v>742</v>
      </c>
      <c r="AQ82" s="87">
        <v>605</v>
      </c>
      <c r="AR82" s="87">
        <v>384</v>
      </c>
      <c r="AS82" s="87">
        <v>408</v>
      </c>
      <c r="AT82" s="87">
        <v>351</v>
      </c>
      <c r="AU82" s="87">
        <v>207</v>
      </c>
      <c r="AV82" s="88">
        <v>350</v>
      </c>
      <c r="AW82" s="88">
        <v>250</v>
      </c>
      <c r="AX82" s="88">
        <v>319</v>
      </c>
      <c r="AY82" s="88">
        <v>319</v>
      </c>
      <c r="AZ82" s="88">
        <v>319</v>
      </c>
      <c r="BA82" s="88">
        <v>319</v>
      </c>
      <c r="BB82" s="88">
        <v>319</v>
      </c>
      <c r="BC82" s="89">
        <v>319</v>
      </c>
      <c r="BD82" s="89">
        <v>319</v>
      </c>
      <c r="BE82" s="89">
        <v>319</v>
      </c>
      <c r="BF82" s="89">
        <v>308</v>
      </c>
      <c r="BG82" s="89">
        <v>311</v>
      </c>
      <c r="BH82" s="89">
        <v>319</v>
      </c>
      <c r="BI82" s="89">
        <v>319</v>
      </c>
      <c r="BJ82" s="89">
        <v>319</v>
      </c>
      <c r="BK82" s="89">
        <v>319</v>
      </c>
      <c r="BL82" s="89">
        <v>319</v>
      </c>
      <c r="BM82" s="89">
        <v>319</v>
      </c>
      <c r="BN82" s="90">
        <v>319</v>
      </c>
    </row>
    <row r="83" spans="1:66" x14ac:dyDescent="0.45">
      <c r="A83" s="78">
        <f t="shared" si="6"/>
        <v>3029</v>
      </c>
      <c r="B83" s="79">
        <f t="shared" si="4"/>
        <v>400</v>
      </c>
      <c r="C83" s="140">
        <f t="shared" si="5"/>
        <v>270</v>
      </c>
      <c r="D83" s="140">
        <v>761</v>
      </c>
      <c r="E83" s="178" t="s">
        <v>125</v>
      </c>
      <c r="F83" s="76" t="s">
        <v>590</v>
      </c>
      <c r="G83" s="76" t="s">
        <v>611</v>
      </c>
      <c r="H83" s="86" t="s">
        <v>203</v>
      </c>
      <c r="I83" s="179" t="s">
        <v>744</v>
      </c>
      <c r="J83" s="87">
        <v>1428</v>
      </c>
      <c r="K83" s="87">
        <v>2846</v>
      </c>
      <c r="L83" s="87">
        <v>1639</v>
      </c>
      <c r="M83" s="87">
        <v>1511</v>
      </c>
      <c r="N83" s="87">
        <v>436</v>
      </c>
      <c r="O83" s="87">
        <v>390</v>
      </c>
      <c r="P83" s="87">
        <v>486</v>
      </c>
      <c r="Q83" s="87">
        <v>359</v>
      </c>
      <c r="R83" s="87">
        <v>1004</v>
      </c>
      <c r="S83" s="87">
        <v>489</v>
      </c>
      <c r="T83" s="87">
        <v>844</v>
      </c>
      <c r="U83" s="87">
        <v>1335</v>
      </c>
      <c r="V83" s="87">
        <v>1236</v>
      </c>
      <c r="W83" s="87">
        <v>1118</v>
      </c>
      <c r="X83" s="87">
        <v>3068</v>
      </c>
      <c r="Y83" s="87">
        <v>883</v>
      </c>
      <c r="Z83" s="87">
        <v>82</v>
      </c>
      <c r="AA83" s="87">
        <v>34</v>
      </c>
      <c r="AB83" s="87">
        <v>27</v>
      </c>
      <c r="AC83" s="87">
        <v>15</v>
      </c>
      <c r="AD83" s="87">
        <v>71</v>
      </c>
      <c r="AE83" s="87">
        <v>36</v>
      </c>
      <c r="AF83" s="87">
        <v>21</v>
      </c>
      <c r="AG83" s="87">
        <v>19</v>
      </c>
      <c r="AH83" s="87">
        <v>15</v>
      </c>
      <c r="AI83" s="87">
        <v>17</v>
      </c>
      <c r="AJ83" s="87">
        <v>19</v>
      </c>
      <c r="AK83" s="87">
        <v>92</v>
      </c>
      <c r="AL83" s="87">
        <v>190</v>
      </c>
      <c r="AM83" s="87">
        <v>119</v>
      </c>
      <c r="AN83" s="87">
        <v>251</v>
      </c>
      <c r="AO83" s="87">
        <v>59</v>
      </c>
      <c r="AP83" s="87">
        <v>517</v>
      </c>
      <c r="AQ83" s="87">
        <v>873</v>
      </c>
      <c r="AR83" s="87">
        <v>118</v>
      </c>
      <c r="AS83" s="87">
        <v>276</v>
      </c>
      <c r="AT83" s="87">
        <v>332</v>
      </c>
      <c r="AU83" s="87">
        <v>202</v>
      </c>
      <c r="AV83" s="88">
        <v>400</v>
      </c>
      <c r="AW83" s="88">
        <v>400</v>
      </c>
      <c r="AX83" s="88">
        <v>136</v>
      </c>
      <c r="AY83" s="88">
        <v>151</v>
      </c>
      <c r="AZ83" s="88">
        <v>604</v>
      </c>
      <c r="BA83" s="88">
        <v>601</v>
      </c>
      <c r="BB83" s="88">
        <v>641</v>
      </c>
      <c r="BC83" s="89">
        <v>684</v>
      </c>
      <c r="BD83" s="89">
        <v>682</v>
      </c>
      <c r="BE83" s="89">
        <v>671</v>
      </c>
      <c r="BF83" s="89">
        <v>581</v>
      </c>
      <c r="BG83" s="89">
        <v>580</v>
      </c>
      <c r="BH83" s="89">
        <v>584</v>
      </c>
      <c r="BI83" s="89">
        <v>585</v>
      </c>
      <c r="BJ83" s="89">
        <v>578</v>
      </c>
      <c r="BK83" s="89">
        <v>589</v>
      </c>
      <c r="BL83" s="89">
        <v>604</v>
      </c>
      <c r="BM83" s="89">
        <v>601</v>
      </c>
      <c r="BN83" s="90">
        <v>644</v>
      </c>
    </row>
    <row r="84" spans="1:66" x14ac:dyDescent="0.45">
      <c r="A84" s="78">
        <f t="shared" si="6"/>
        <v>39</v>
      </c>
      <c r="B84" s="79">
        <f t="shared" si="4"/>
        <v>0</v>
      </c>
      <c r="C84" s="140">
        <f t="shared" si="5"/>
        <v>0</v>
      </c>
      <c r="D84" s="140">
        <v>0</v>
      </c>
      <c r="E84" s="178" t="s">
        <v>125</v>
      </c>
      <c r="F84" s="76" t="s">
        <v>590</v>
      </c>
      <c r="G84" s="76" t="s">
        <v>612</v>
      </c>
      <c r="H84" s="86" t="s">
        <v>204</v>
      </c>
      <c r="I84" s="179" t="s">
        <v>745</v>
      </c>
      <c r="J84" s="87">
        <v>1254</v>
      </c>
      <c r="K84" s="87">
        <v>1771</v>
      </c>
      <c r="L84" s="87">
        <v>2022</v>
      </c>
      <c r="M84" s="87">
        <v>1630</v>
      </c>
      <c r="N84" s="87">
        <v>1171</v>
      </c>
      <c r="O84" s="87">
        <v>711</v>
      </c>
      <c r="P84" s="87">
        <v>1132</v>
      </c>
      <c r="Q84" s="87">
        <v>1073</v>
      </c>
      <c r="R84" s="87">
        <v>13601</v>
      </c>
      <c r="S84" s="87">
        <v>202</v>
      </c>
      <c r="T84" s="87">
        <v>184</v>
      </c>
      <c r="U84" s="87">
        <v>180</v>
      </c>
      <c r="V84" s="87">
        <v>218</v>
      </c>
      <c r="W84" s="87">
        <v>137</v>
      </c>
      <c r="X84" s="87">
        <v>1081</v>
      </c>
      <c r="Y84" s="87">
        <v>124</v>
      </c>
      <c r="Z84" s="87">
        <v>288</v>
      </c>
      <c r="AA84" s="87">
        <v>563</v>
      </c>
      <c r="AB84" s="87">
        <v>14</v>
      </c>
      <c r="AC84" s="87">
        <v>10</v>
      </c>
      <c r="AD84" s="87">
        <v>0</v>
      </c>
      <c r="AE84" s="87">
        <v>0</v>
      </c>
      <c r="AF84" s="87">
        <v>443</v>
      </c>
      <c r="AG84" s="87">
        <v>102</v>
      </c>
      <c r="AH84" s="87">
        <v>162</v>
      </c>
      <c r="AI84" s="87">
        <v>38</v>
      </c>
      <c r="AJ84" s="87">
        <v>6</v>
      </c>
      <c r="AK84" s="87">
        <v>0</v>
      </c>
      <c r="AL84" s="87">
        <v>0</v>
      </c>
      <c r="AM84" s="87">
        <v>19</v>
      </c>
      <c r="AN84" s="87">
        <v>1</v>
      </c>
      <c r="AO84" s="87">
        <v>15</v>
      </c>
      <c r="AP84" s="87">
        <v>4</v>
      </c>
      <c r="AQ84" s="87">
        <v>0</v>
      </c>
      <c r="AR84" s="87">
        <v>0</v>
      </c>
      <c r="AS84" s="87">
        <v>0</v>
      </c>
      <c r="AT84" s="87">
        <v>0</v>
      </c>
      <c r="AU84" s="87">
        <v>0</v>
      </c>
      <c r="AV84" s="88">
        <v>0</v>
      </c>
      <c r="AW84" s="88">
        <v>0</v>
      </c>
      <c r="AX84" s="88">
        <v>0</v>
      </c>
      <c r="AY84" s="88">
        <v>0</v>
      </c>
      <c r="AZ84" s="88">
        <v>0</v>
      </c>
      <c r="BA84" s="88">
        <v>0</v>
      </c>
      <c r="BB84" s="88">
        <v>0</v>
      </c>
      <c r="BC84" s="89">
        <v>0</v>
      </c>
      <c r="BD84" s="89">
        <v>0</v>
      </c>
      <c r="BE84" s="89">
        <v>0</v>
      </c>
      <c r="BF84" s="89">
        <v>0</v>
      </c>
      <c r="BG84" s="89">
        <v>0</v>
      </c>
      <c r="BH84" s="89">
        <v>0</v>
      </c>
      <c r="BI84" s="89">
        <v>0</v>
      </c>
      <c r="BJ84" s="89">
        <v>0</v>
      </c>
      <c r="BK84" s="89">
        <v>0</v>
      </c>
      <c r="BL84" s="89">
        <v>0</v>
      </c>
      <c r="BM84" s="89">
        <v>0</v>
      </c>
      <c r="BN84" s="90">
        <v>0</v>
      </c>
    </row>
    <row r="85" spans="1:66" x14ac:dyDescent="0.45">
      <c r="A85" s="78">
        <f t="shared" si="6"/>
        <v>8631</v>
      </c>
      <c r="B85" s="79">
        <f t="shared" si="4"/>
        <v>600</v>
      </c>
      <c r="C85" s="140">
        <f t="shared" si="5"/>
        <v>832</v>
      </c>
      <c r="D85" s="140">
        <v>3095</v>
      </c>
      <c r="E85" s="178" t="s">
        <v>125</v>
      </c>
      <c r="F85" s="76" t="s">
        <v>590</v>
      </c>
      <c r="G85" s="76" t="s">
        <v>612</v>
      </c>
      <c r="H85" s="86" t="s">
        <v>205</v>
      </c>
      <c r="I85" s="179" t="s">
        <v>746</v>
      </c>
      <c r="J85" s="87">
        <v>2003</v>
      </c>
      <c r="K85" s="87">
        <v>2980</v>
      </c>
      <c r="L85" s="87">
        <v>1898</v>
      </c>
      <c r="M85" s="87">
        <v>1586</v>
      </c>
      <c r="N85" s="87">
        <v>1054</v>
      </c>
      <c r="O85" s="87">
        <v>932</v>
      </c>
      <c r="P85" s="87">
        <v>1140</v>
      </c>
      <c r="Q85" s="87">
        <v>1414</v>
      </c>
      <c r="R85" s="87">
        <v>8679</v>
      </c>
      <c r="S85" s="87">
        <v>221</v>
      </c>
      <c r="T85" s="87">
        <v>353</v>
      </c>
      <c r="U85" s="87">
        <v>408</v>
      </c>
      <c r="V85" s="87">
        <v>319</v>
      </c>
      <c r="W85" s="87">
        <v>680</v>
      </c>
      <c r="X85" s="87">
        <v>2114</v>
      </c>
      <c r="Y85" s="87">
        <v>542</v>
      </c>
      <c r="Z85" s="87">
        <v>785</v>
      </c>
      <c r="AA85" s="87">
        <v>873</v>
      </c>
      <c r="AB85" s="87">
        <v>1019</v>
      </c>
      <c r="AC85" s="87">
        <v>1303</v>
      </c>
      <c r="AD85" s="87">
        <v>481</v>
      </c>
      <c r="AE85" s="87">
        <v>0</v>
      </c>
      <c r="AF85" s="87">
        <v>9</v>
      </c>
      <c r="AG85" s="87">
        <v>6</v>
      </c>
      <c r="AH85" s="87">
        <v>5</v>
      </c>
      <c r="AI85" s="87">
        <v>7</v>
      </c>
      <c r="AJ85" s="87">
        <v>5</v>
      </c>
      <c r="AK85" s="87">
        <v>2839</v>
      </c>
      <c r="AL85" s="87">
        <v>279</v>
      </c>
      <c r="AM85" s="87">
        <v>268</v>
      </c>
      <c r="AN85" s="87">
        <v>162</v>
      </c>
      <c r="AO85" s="87">
        <v>593</v>
      </c>
      <c r="AP85" s="87">
        <v>1165</v>
      </c>
      <c r="AQ85" s="87">
        <v>754</v>
      </c>
      <c r="AR85" s="87">
        <v>75</v>
      </c>
      <c r="AS85" s="87">
        <v>1376</v>
      </c>
      <c r="AT85" s="87">
        <v>486</v>
      </c>
      <c r="AU85" s="87">
        <v>634</v>
      </c>
      <c r="AV85" s="88">
        <v>600</v>
      </c>
      <c r="AW85" s="88">
        <v>600</v>
      </c>
      <c r="AX85" s="88">
        <v>309</v>
      </c>
      <c r="AY85" s="88">
        <v>310</v>
      </c>
      <c r="AZ85" s="88">
        <v>320</v>
      </c>
      <c r="BA85" s="88">
        <v>322</v>
      </c>
      <c r="BB85" s="88">
        <v>331</v>
      </c>
      <c r="BC85" s="89">
        <v>329</v>
      </c>
      <c r="BD85" s="89">
        <v>309</v>
      </c>
      <c r="BE85" s="89">
        <v>304</v>
      </c>
      <c r="BF85" s="89">
        <v>307</v>
      </c>
      <c r="BG85" s="89">
        <v>304</v>
      </c>
      <c r="BH85" s="89">
        <v>301</v>
      </c>
      <c r="BI85" s="89">
        <v>312</v>
      </c>
      <c r="BJ85" s="89">
        <v>309</v>
      </c>
      <c r="BK85" s="89">
        <v>310</v>
      </c>
      <c r="BL85" s="89">
        <v>320</v>
      </c>
      <c r="BM85" s="89">
        <v>322</v>
      </c>
      <c r="BN85" s="90">
        <v>331</v>
      </c>
    </row>
    <row r="86" spans="1:66" x14ac:dyDescent="0.45">
      <c r="A86" s="78">
        <f t="shared" si="6"/>
        <v>1502</v>
      </c>
      <c r="B86" s="79">
        <f t="shared" si="4"/>
        <v>280</v>
      </c>
      <c r="C86" s="140">
        <f t="shared" si="5"/>
        <v>289.66666666666669</v>
      </c>
      <c r="D86" s="140">
        <v>1082</v>
      </c>
      <c r="E86" s="178" t="s">
        <v>125</v>
      </c>
      <c r="F86" s="76" t="s">
        <v>590</v>
      </c>
      <c r="G86" s="76" t="s">
        <v>612</v>
      </c>
      <c r="H86" s="86" t="s">
        <v>206</v>
      </c>
      <c r="I86" s="179" t="s">
        <v>747</v>
      </c>
      <c r="J86" s="87">
        <v>595</v>
      </c>
      <c r="K86" s="87">
        <v>927</v>
      </c>
      <c r="L86" s="87">
        <v>666</v>
      </c>
      <c r="M86" s="87">
        <v>600</v>
      </c>
      <c r="N86" s="87">
        <v>175</v>
      </c>
      <c r="O86" s="87">
        <v>240</v>
      </c>
      <c r="P86" s="87">
        <v>361</v>
      </c>
      <c r="Q86" s="87">
        <v>346</v>
      </c>
      <c r="R86" s="87">
        <v>294</v>
      </c>
      <c r="S86" s="87">
        <v>554</v>
      </c>
      <c r="T86" s="87">
        <v>387</v>
      </c>
      <c r="U86" s="87">
        <v>500</v>
      </c>
      <c r="V86" s="87">
        <v>413</v>
      </c>
      <c r="W86" s="87">
        <v>387</v>
      </c>
      <c r="X86" s="87">
        <v>1060</v>
      </c>
      <c r="Y86" s="87">
        <v>250</v>
      </c>
      <c r="Z86" s="87">
        <v>250</v>
      </c>
      <c r="AA86" s="87">
        <v>212</v>
      </c>
      <c r="AB86" s="87">
        <v>350</v>
      </c>
      <c r="AC86" s="87">
        <v>300</v>
      </c>
      <c r="AD86" s="87">
        <v>401</v>
      </c>
      <c r="AE86" s="87">
        <v>521</v>
      </c>
      <c r="AF86" s="87">
        <v>461</v>
      </c>
      <c r="AG86" s="87">
        <v>254</v>
      </c>
      <c r="AH86" s="87">
        <v>144</v>
      </c>
      <c r="AI86" s="87">
        <v>292</v>
      </c>
      <c r="AJ86" s="87">
        <v>112</v>
      </c>
      <c r="AK86" s="87">
        <v>162</v>
      </c>
      <c r="AL86" s="87">
        <v>138</v>
      </c>
      <c r="AM86" s="87">
        <v>0</v>
      </c>
      <c r="AN86" s="87">
        <v>1</v>
      </c>
      <c r="AO86" s="87">
        <v>190</v>
      </c>
      <c r="AP86" s="87">
        <v>45</v>
      </c>
      <c r="AQ86" s="87">
        <v>0</v>
      </c>
      <c r="AR86" s="87">
        <v>97</v>
      </c>
      <c r="AS86" s="87">
        <v>446</v>
      </c>
      <c r="AT86" s="87">
        <v>272</v>
      </c>
      <c r="AU86" s="87">
        <v>151</v>
      </c>
      <c r="AV86" s="88">
        <v>280</v>
      </c>
      <c r="AW86" s="88">
        <v>280</v>
      </c>
      <c r="AX86" s="88">
        <v>81</v>
      </c>
      <c r="AY86" s="88">
        <v>80</v>
      </c>
      <c r="AZ86" s="88">
        <v>93</v>
      </c>
      <c r="BA86" s="88">
        <v>104</v>
      </c>
      <c r="BB86" s="88">
        <v>110</v>
      </c>
      <c r="BC86" s="89">
        <v>119</v>
      </c>
      <c r="BD86" s="89">
        <v>117</v>
      </c>
      <c r="BE86" s="89">
        <v>101</v>
      </c>
      <c r="BF86" s="89">
        <v>95</v>
      </c>
      <c r="BG86" s="89">
        <v>90</v>
      </c>
      <c r="BH86" s="89">
        <v>87</v>
      </c>
      <c r="BI86" s="89">
        <v>88</v>
      </c>
      <c r="BJ86" s="89">
        <v>88</v>
      </c>
      <c r="BK86" s="89">
        <v>88</v>
      </c>
      <c r="BL86" s="89">
        <v>83</v>
      </c>
      <c r="BM86" s="89">
        <v>78</v>
      </c>
      <c r="BN86" s="90">
        <v>76</v>
      </c>
    </row>
    <row r="87" spans="1:66" x14ac:dyDescent="0.45">
      <c r="A87" s="78">
        <f t="shared" si="6"/>
        <v>5</v>
      </c>
      <c r="B87" s="79">
        <f t="shared" si="4"/>
        <v>0</v>
      </c>
      <c r="C87" s="140">
        <f t="shared" si="5"/>
        <v>1.3333333333333333</v>
      </c>
      <c r="D87" s="140">
        <v>852</v>
      </c>
      <c r="E87" s="178" t="s">
        <v>125</v>
      </c>
      <c r="F87" s="76" t="s">
        <v>590</v>
      </c>
      <c r="G87" s="76" t="s">
        <v>612</v>
      </c>
      <c r="H87" s="86" t="s">
        <v>207</v>
      </c>
      <c r="I87" s="179" t="s">
        <v>748</v>
      </c>
      <c r="J87" s="87">
        <v>21</v>
      </c>
      <c r="K87" s="87">
        <v>21</v>
      </c>
      <c r="L87" s="87">
        <v>20</v>
      </c>
      <c r="M87" s="87">
        <v>20</v>
      </c>
      <c r="N87" s="87">
        <v>24</v>
      </c>
      <c r="O87" s="87">
        <v>13</v>
      </c>
      <c r="P87" s="87">
        <v>17</v>
      </c>
      <c r="Q87" s="87">
        <v>12</v>
      </c>
      <c r="R87" s="87">
        <v>1</v>
      </c>
      <c r="S87" s="87">
        <v>8</v>
      </c>
      <c r="T87" s="87">
        <v>29</v>
      </c>
      <c r="U87" s="87">
        <v>12</v>
      </c>
      <c r="V87" s="87">
        <v>26</v>
      </c>
      <c r="W87" s="87">
        <v>18</v>
      </c>
      <c r="X87" s="87">
        <v>45</v>
      </c>
      <c r="Y87" s="87">
        <v>81</v>
      </c>
      <c r="Z87" s="87">
        <v>9</v>
      </c>
      <c r="AA87" s="87">
        <v>0</v>
      </c>
      <c r="AB87" s="87">
        <v>0</v>
      </c>
      <c r="AC87" s="87">
        <v>0</v>
      </c>
      <c r="AD87" s="87">
        <v>0</v>
      </c>
      <c r="AE87" s="87">
        <v>0</v>
      </c>
      <c r="AF87" s="87">
        <v>0</v>
      </c>
      <c r="AG87" s="87">
        <v>0</v>
      </c>
      <c r="AH87" s="87">
        <v>0</v>
      </c>
      <c r="AI87" s="87">
        <v>0</v>
      </c>
      <c r="AJ87" s="87">
        <v>0</v>
      </c>
      <c r="AK87" s="87">
        <v>0</v>
      </c>
      <c r="AL87" s="87">
        <v>0</v>
      </c>
      <c r="AM87" s="87">
        <v>1</v>
      </c>
      <c r="AN87" s="87">
        <v>0</v>
      </c>
      <c r="AO87" s="87">
        <v>0</v>
      </c>
      <c r="AP87" s="87">
        <v>0</v>
      </c>
      <c r="AQ87" s="87">
        <v>0</v>
      </c>
      <c r="AR87" s="87">
        <v>0</v>
      </c>
      <c r="AS87" s="87">
        <v>0</v>
      </c>
      <c r="AT87" s="87">
        <v>0</v>
      </c>
      <c r="AU87" s="87">
        <v>4</v>
      </c>
      <c r="AV87" s="88">
        <v>0</v>
      </c>
      <c r="AW87" s="88">
        <v>0</v>
      </c>
      <c r="AX87" s="88">
        <v>2</v>
      </c>
      <c r="AY87" s="88">
        <v>2</v>
      </c>
      <c r="AZ87" s="88">
        <v>2</v>
      </c>
      <c r="BA87" s="88">
        <v>2</v>
      </c>
      <c r="BB87" s="88">
        <v>2</v>
      </c>
      <c r="BC87" s="89">
        <v>2</v>
      </c>
      <c r="BD87" s="89">
        <v>2</v>
      </c>
      <c r="BE87" s="89">
        <v>2</v>
      </c>
      <c r="BF87" s="89">
        <v>2</v>
      </c>
      <c r="BG87" s="89">
        <v>2</v>
      </c>
      <c r="BH87" s="89">
        <v>2</v>
      </c>
      <c r="BI87" s="89">
        <v>2</v>
      </c>
      <c r="BJ87" s="89">
        <v>2</v>
      </c>
      <c r="BK87" s="89">
        <v>2</v>
      </c>
      <c r="BL87" s="89">
        <v>2</v>
      </c>
      <c r="BM87" s="89">
        <v>2</v>
      </c>
      <c r="BN87" s="90">
        <v>2</v>
      </c>
    </row>
    <row r="88" spans="1:66" x14ac:dyDescent="0.45">
      <c r="A88" s="78">
        <f t="shared" si="6"/>
        <v>1887</v>
      </c>
      <c r="B88" s="79">
        <f t="shared" si="4"/>
        <v>200</v>
      </c>
      <c r="C88" s="140">
        <f t="shared" si="5"/>
        <v>214.66666666666666</v>
      </c>
      <c r="D88" s="140">
        <v>3493</v>
      </c>
      <c r="E88" s="178" t="s">
        <v>125</v>
      </c>
      <c r="F88" s="76" t="s">
        <v>590</v>
      </c>
      <c r="G88" s="76" t="s">
        <v>612</v>
      </c>
      <c r="H88" s="86" t="s">
        <v>208</v>
      </c>
      <c r="I88" s="179" t="s">
        <v>749</v>
      </c>
      <c r="J88" s="87">
        <v>305</v>
      </c>
      <c r="K88" s="87">
        <v>302</v>
      </c>
      <c r="L88" s="87">
        <v>312</v>
      </c>
      <c r="M88" s="87">
        <v>254</v>
      </c>
      <c r="N88" s="87">
        <v>194</v>
      </c>
      <c r="O88" s="87">
        <v>106</v>
      </c>
      <c r="P88" s="87">
        <v>197</v>
      </c>
      <c r="Q88" s="87">
        <v>191</v>
      </c>
      <c r="R88" s="87">
        <v>663</v>
      </c>
      <c r="S88" s="87">
        <v>73</v>
      </c>
      <c r="T88" s="87">
        <v>64</v>
      </c>
      <c r="U88" s="87">
        <v>142</v>
      </c>
      <c r="V88" s="87">
        <v>449</v>
      </c>
      <c r="W88" s="87">
        <v>221</v>
      </c>
      <c r="X88" s="87">
        <v>359</v>
      </c>
      <c r="Y88" s="87">
        <v>150</v>
      </c>
      <c r="Z88" s="87">
        <v>120</v>
      </c>
      <c r="AA88" s="87">
        <v>236</v>
      </c>
      <c r="AB88" s="87">
        <v>140</v>
      </c>
      <c r="AC88" s="87">
        <v>154</v>
      </c>
      <c r="AD88" s="87">
        <v>166</v>
      </c>
      <c r="AE88" s="87">
        <v>220</v>
      </c>
      <c r="AF88" s="87">
        <v>133</v>
      </c>
      <c r="AG88" s="87">
        <v>77</v>
      </c>
      <c r="AH88" s="87">
        <v>142</v>
      </c>
      <c r="AI88" s="87">
        <v>94</v>
      </c>
      <c r="AJ88" s="87">
        <v>83</v>
      </c>
      <c r="AK88" s="87">
        <v>109</v>
      </c>
      <c r="AL88" s="87">
        <v>146</v>
      </c>
      <c r="AM88" s="87">
        <v>106</v>
      </c>
      <c r="AN88" s="87">
        <v>125</v>
      </c>
      <c r="AO88" s="87">
        <v>128</v>
      </c>
      <c r="AP88" s="87">
        <v>295</v>
      </c>
      <c r="AQ88" s="87">
        <v>333</v>
      </c>
      <c r="AR88" s="87">
        <v>1</v>
      </c>
      <c r="AS88" s="87">
        <v>0</v>
      </c>
      <c r="AT88" s="87">
        <v>0</v>
      </c>
      <c r="AU88" s="87">
        <v>644</v>
      </c>
      <c r="AV88" s="88">
        <v>200</v>
      </c>
      <c r="AW88" s="88">
        <v>200</v>
      </c>
      <c r="AX88" s="88">
        <v>45</v>
      </c>
      <c r="AY88" s="88">
        <v>43</v>
      </c>
      <c r="AZ88" s="88">
        <v>43</v>
      </c>
      <c r="BA88" s="88">
        <v>43</v>
      </c>
      <c r="BB88" s="88">
        <v>51</v>
      </c>
      <c r="BC88" s="89">
        <v>56</v>
      </c>
      <c r="BD88" s="89">
        <v>50</v>
      </c>
      <c r="BE88" s="89">
        <v>50</v>
      </c>
      <c r="BF88" s="89">
        <v>52</v>
      </c>
      <c r="BG88" s="89">
        <v>51</v>
      </c>
      <c r="BH88" s="89">
        <v>51</v>
      </c>
      <c r="BI88" s="89">
        <v>51</v>
      </c>
      <c r="BJ88" s="89">
        <v>57</v>
      </c>
      <c r="BK88" s="89">
        <v>55</v>
      </c>
      <c r="BL88" s="89">
        <v>55</v>
      </c>
      <c r="BM88" s="89">
        <v>55</v>
      </c>
      <c r="BN88" s="90">
        <v>56</v>
      </c>
    </row>
    <row r="89" spans="1:66" x14ac:dyDescent="0.45">
      <c r="A89" s="78">
        <f t="shared" si="6"/>
        <v>628</v>
      </c>
      <c r="B89" s="79">
        <f t="shared" si="4"/>
        <v>85</v>
      </c>
      <c r="C89" s="140">
        <f t="shared" si="5"/>
        <v>176.33333333333334</v>
      </c>
      <c r="D89" s="140">
        <v>3349</v>
      </c>
      <c r="E89" s="178" t="s">
        <v>125</v>
      </c>
      <c r="F89" s="76" t="s">
        <v>590</v>
      </c>
      <c r="G89" s="76" t="s">
        <v>612</v>
      </c>
      <c r="H89" s="86" t="s">
        <v>209</v>
      </c>
      <c r="I89" s="179" t="s">
        <v>750</v>
      </c>
      <c r="J89" s="87">
        <v>69</v>
      </c>
      <c r="K89" s="87">
        <v>99</v>
      </c>
      <c r="L89" s="87">
        <v>118</v>
      </c>
      <c r="M89" s="87">
        <v>96</v>
      </c>
      <c r="N89" s="87">
        <v>79</v>
      </c>
      <c r="O89" s="87">
        <v>67</v>
      </c>
      <c r="P89" s="87">
        <v>78</v>
      </c>
      <c r="Q89" s="87">
        <v>95</v>
      </c>
      <c r="R89" s="87">
        <v>711</v>
      </c>
      <c r="S89" s="87">
        <v>28</v>
      </c>
      <c r="T89" s="87">
        <v>10</v>
      </c>
      <c r="U89" s="87">
        <v>25</v>
      </c>
      <c r="V89" s="87">
        <v>55</v>
      </c>
      <c r="W89" s="87">
        <v>54</v>
      </c>
      <c r="X89" s="87">
        <v>106</v>
      </c>
      <c r="Y89" s="87">
        <v>113</v>
      </c>
      <c r="Z89" s="87">
        <v>14</v>
      </c>
      <c r="AA89" s="87">
        <v>60</v>
      </c>
      <c r="AB89" s="87">
        <v>0</v>
      </c>
      <c r="AC89" s="87">
        <v>0</v>
      </c>
      <c r="AD89" s="87">
        <v>0</v>
      </c>
      <c r="AE89" s="87">
        <v>0</v>
      </c>
      <c r="AF89" s="87">
        <v>0</v>
      </c>
      <c r="AG89" s="87">
        <v>0</v>
      </c>
      <c r="AH89" s="87">
        <v>1</v>
      </c>
      <c r="AI89" s="87">
        <v>4</v>
      </c>
      <c r="AJ89" s="87">
        <v>1</v>
      </c>
      <c r="AK89" s="87">
        <v>0</v>
      </c>
      <c r="AL89" s="87">
        <v>0</v>
      </c>
      <c r="AM89" s="87">
        <v>4</v>
      </c>
      <c r="AN89" s="87">
        <v>0</v>
      </c>
      <c r="AO89" s="87">
        <v>5</v>
      </c>
      <c r="AP89" s="87">
        <v>2</v>
      </c>
      <c r="AQ89" s="87">
        <v>19</v>
      </c>
      <c r="AR89" s="87">
        <v>69</v>
      </c>
      <c r="AS89" s="87">
        <v>134</v>
      </c>
      <c r="AT89" s="87">
        <v>231</v>
      </c>
      <c r="AU89" s="87">
        <v>164</v>
      </c>
      <c r="AV89" s="88">
        <v>85</v>
      </c>
      <c r="AW89" s="88">
        <v>20</v>
      </c>
      <c r="AX89" s="88">
        <v>75</v>
      </c>
      <c r="AY89" s="88">
        <v>75</v>
      </c>
      <c r="AZ89" s="88">
        <v>75</v>
      </c>
      <c r="BA89" s="88">
        <v>75</v>
      </c>
      <c r="BB89" s="88">
        <v>75</v>
      </c>
      <c r="BC89" s="89">
        <v>75</v>
      </c>
      <c r="BD89" s="89">
        <v>75</v>
      </c>
      <c r="BE89" s="89">
        <v>75</v>
      </c>
      <c r="BF89" s="89">
        <v>75</v>
      </c>
      <c r="BG89" s="89">
        <v>75</v>
      </c>
      <c r="BH89" s="89">
        <v>75</v>
      </c>
      <c r="BI89" s="89">
        <v>75</v>
      </c>
      <c r="BJ89" s="89">
        <v>75</v>
      </c>
      <c r="BK89" s="89">
        <v>75</v>
      </c>
      <c r="BL89" s="89">
        <v>75</v>
      </c>
      <c r="BM89" s="89">
        <v>75</v>
      </c>
      <c r="BN89" s="90">
        <v>75</v>
      </c>
    </row>
    <row r="90" spans="1:66" x14ac:dyDescent="0.45">
      <c r="A90" s="78">
        <f t="shared" si="6"/>
        <v>70</v>
      </c>
      <c r="B90" s="79">
        <f t="shared" si="4"/>
        <v>13</v>
      </c>
      <c r="C90" s="140">
        <f t="shared" si="5"/>
        <v>4.333333333333333</v>
      </c>
      <c r="D90" s="140">
        <v>61</v>
      </c>
      <c r="E90" s="178" t="s">
        <v>125</v>
      </c>
      <c r="F90" s="76" t="s">
        <v>590</v>
      </c>
      <c r="G90" s="76" t="s">
        <v>613</v>
      </c>
      <c r="H90" s="86" t="s">
        <v>210</v>
      </c>
      <c r="I90" s="179" t="s">
        <v>751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3</v>
      </c>
      <c r="X90" s="87">
        <v>6</v>
      </c>
      <c r="Y90" s="87">
        <v>4</v>
      </c>
      <c r="Z90" s="87">
        <v>0</v>
      </c>
      <c r="AA90" s="87">
        <v>1</v>
      </c>
      <c r="AB90" s="87">
        <v>0</v>
      </c>
      <c r="AC90" s="87">
        <v>6</v>
      </c>
      <c r="AD90" s="87">
        <v>2</v>
      </c>
      <c r="AE90" s="87">
        <v>0</v>
      </c>
      <c r="AF90" s="87">
        <v>2</v>
      </c>
      <c r="AG90" s="87">
        <v>3</v>
      </c>
      <c r="AH90" s="87">
        <v>2</v>
      </c>
      <c r="AI90" s="87">
        <v>3</v>
      </c>
      <c r="AJ90" s="87">
        <v>9</v>
      </c>
      <c r="AK90" s="87">
        <v>6</v>
      </c>
      <c r="AL90" s="87">
        <v>6</v>
      </c>
      <c r="AM90" s="87">
        <v>5</v>
      </c>
      <c r="AN90" s="87">
        <v>12</v>
      </c>
      <c r="AO90" s="87">
        <v>2</v>
      </c>
      <c r="AP90" s="87">
        <v>5</v>
      </c>
      <c r="AQ90" s="87">
        <v>12</v>
      </c>
      <c r="AR90" s="87">
        <v>9</v>
      </c>
      <c r="AS90" s="87">
        <v>4</v>
      </c>
      <c r="AT90" s="87">
        <v>6</v>
      </c>
      <c r="AU90" s="87">
        <v>3</v>
      </c>
      <c r="AV90" s="88">
        <v>13</v>
      </c>
      <c r="AW90" s="88">
        <v>13</v>
      </c>
      <c r="AX90" s="88">
        <v>8</v>
      </c>
      <c r="AY90" s="88">
        <v>8</v>
      </c>
      <c r="AZ90" s="88">
        <v>16</v>
      </c>
      <c r="BA90" s="88">
        <v>16</v>
      </c>
      <c r="BB90" s="88">
        <v>16</v>
      </c>
      <c r="BC90" s="89">
        <v>26</v>
      </c>
      <c r="BD90" s="89">
        <v>26</v>
      </c>
      <c r="BE90" s="89">
        <v>26</v>
      </c>
      <c r="BF90" s="89">
        <v>26</v>
      </c>
      <c r="BG90" s="89">
        <v>26</v>
      </c>
      <c r="BH90" s="89">
        <v>26</v>
      </c>
      <c r="BI90" s="89">
        <v>26</v>
      </c>
      <c r="BJ90" s="89">
        <v>26</v>
      </c>
      <c r="BK90" s="89">
        <v>26</v>
      </c>
      <c r="BL90" s="89">
        <v>26</v>
      </c>
      <c r="BM90" s="89">
        <v>26</v>
      </c>
      <c r="BN90" s="90">
        <v>26</v>
      </c>
    </row>
    <row r="91" spans="1:66" x14ac:dyDescent="0.45">
      <c r="A91" s="78">
        <f t="shared" si="6"/>
        <v>2075</v>
      </c>
      <c r="B91" s="79">
        <f t="shared" si="4"/>
        <v>260</v>
      </c>
      <c r="C91" s="140">
        <f t="shared" si="5"/>
        <v>221.33333333333334</v>
      </c>
      <c r="D91" s="140">
        <v>3913</v>
      </c>
      <c r="E91" s="178" t="s">
        <v>125</v>
      </c>
      <c r="F91" s="76" t="s">
        <v>591</v>
      </c>
      <c r="G91" s="76" t="s">
        <v>614</v>
      </c>
      <c r="H91" s="86" t="s">
        <v>211</v>
      </c>
      <c r="I91" s="179" t="s">
        <v>752</v>
      </c>
      <c r="J91" s="87">
        <v>120</v>
      </c>
      <c r="K91" s="87">
        <v>261</v>
      </c>
      <c r="L91" s="87">
        <v>153</v>
      </c>
      <c r="M91" s="87">
        <v>165</v>
      </c>
      <c r="N91" s="87">
        <v>135</v>
      </c>
      <c r="O91" s="87">
        <v>123</v>
      </c>
      <c r="P91" s="87">
        <v>283</v>
      </c>
      <c r="Q91" s="87">
        <v>284</v>
      </c>
      <c r="R91" s="87">
        <v>231</v>
      </c>
      <c r="S91" s="87">
        <v>90</v>
      </c>
      <c r="T91" s="87">
        <v>158</v>
      </c>
      <c r="U91" s="87">
        <v>112</v>
      </c>
      <c r="V91" s="87">
        <v>203</v>
      </c>
      <c r="W91" s="87">
        <v>168</v>
      </c>
      <c r="X91" s="87">
        <v>264</v>
      </c>
      <c r="Y91" s="87">
        <v>223</v>
      </c>
      <c r="Z91" s="87">
        <v>242</v>
      </c>
      <c r="AA91" s="87">
        <v>300</v>
      </c>
      <c r="AB91" s="87">
        <v>258</v>
      </c>
      <c r="AC91" s="87">
        <v>285</v>
      </c>
      <c r="AD91" s="87">
        <v>249</v>
      </c>
      <c r="AE91" s="87">
        <v>251</v>
      </c>
      <c r="AF91" s="87">
        <v>130</v>
      </c>
      <c r="AG91" s="87">
        <v>198</v>
      </c>
      <c r="AH91" s="87">
        <v>131</v>
      </c>
      <c r="AI91" s="87">
        <v>149</v>
      </c>
      <c r="AJ91" s="87">
        <v>214</v>
      </c>
      <c r="AK91" s="87">
        <v>137</v>
      </c>
      <c r="AL91" s="87">
        <v>138</v>
      </c>
      <c r="AM91" s="87">
        <v>135</v>
      </c>
      <c r="AN91" s="87">
        <v>174</v>
      </c>
      <c r="AO91" s="87">
        <v>244</v>
      </c>
      <c r="AP91" s="87">
        <v>270</v>
      </c>
      <c r="AQ91" s="87">
        <v>193</v>
      </c>
      <c r="AR91" s="87">
        <v>120</v>
      </c>
      <c r="AS91" s="87">
        <v>225</v>
      </c>
      <c r="AT91" s="87">
        <v>131</v>
      </c>
      <c r="AU91" s="87">
        <v>308</v>
      </c>
      <c r="AV91" s="88">
        <v>260</v>
      </c>
      <c r="AW91" s="88">
        <v>260</v>
      </c>
      <c r="AX91" s="88">
        <v>213</v>
      </c>
      <c r="AY91" s="88">
        <v>216</v>
      </c>
      <c r="AZ91" s="88">
        <v>222</v>
      </c>
      <c r="BA91" s="88">
        <v>225</v>
      </c>
      <c r="BB91" s="88">
        <v>219</v>
      </c>
      <c r="BC91" s="89">
        <v>213</v>
      </c>
      <c r="BD91" s="89">
        <v>214</v>
      </c>
      <c r="BE91" s="89">
        <v>211</v>
      </c>
      <c r="BF91" s="89">
        <v>203</v>
      </c>
      <c r="BG91" s="89">
        <v>215</v>
      </c>
      <c r="BH91" s="89">
        <v>212</v>
      </c>
      <c r="BI91" s="89">
        <v>205</v>
      </c>
      <c r="BJ91" s="89">
        <v>214</v>
      </c>
      <c r="BK91" s="89">
        <v>213</v>
      </c>
      <c r="BL91" s="89">
        <v>220</v>
      </c>
      <c r="BM91" s="89">
        <v>224</v>
      </c>
      <c r="BN91" s="90">
        <v>219</v>
      </c>
    </row>
    <row r="92" spans="1:66" x14ac:dyDescent="0.45">
      <c r="A92" s="78">
        <f t="shared" si="6"/>
        <v>387</v>
      </c>
      <c r="B92" s="79">
        <f t="shared" si="4"/>
        <v>50</v>
      </c>
      <c r="C92" s="140">
        <f t="shared" si="5"/>
        <v>39.333333333333336</v>
      </c>
      <c r="D92" s="140">
        <v>409</v>
      </c>
      <c r="E92" s="178" t="s">
        <v>125</v>
      </c>
      <c r="F92" s="76" t="s">
        <v>591</v>
      </c>
      <c r="G92" s="76" t="s">
        <v>614</v>
      </c>
      <c r="H92" s="86" t="s">
        <v>212</v>
      </c>
      <c r="I92" s="179" t="s">
        <v>753</v>
      </c>
      <c r="J92" s="87">
        <v>56</v>
      </c>
      <c r="K92" s="87">
        <v>71</v>
      </c>
      <c r="L92" s="87">
        <v>55</v>
      </c>
      <c r="M92" s="87">
        <v>102</v>
      </c>
      <c r="N92" s="87">
        <v>65</v>
      </c>
      <c r="O92" s="87">
        <v>61</v>
      </c>
      <c r="P92" s="87">
        <v>59</v>
      </c>
      <c r="Q92" s="87">
        <v>44</v>
      </c>
      <c r="R92" s="87">
        <v>36</v>
      </c>
      <c r="S92" s="87">
        <v>50</v>
      </c>
      <c r="T92" s="87">
        <v>76</v>
      </c>
      <c r="U92" s="87">
        <v>44</v>
      </c>
      <c r="V92" s="87">
        <v>29</v>
      </c>
      <c r="W92" s="87">
        <v>34</v>
      </c>
      <c r="X92" s="87">
        <v>84</v>
      </c>
      <c r="Y92" s="87">
        <v>34</v>
      </c>
      <c r="Z92" s="87">
        <v>22</v>
      </c>
      <c r="AA92" s="87">
        <v>21</v>
      </c>
      <c r="AB92" s="87">
        <v>56</v>
      </c>
      <c r="AC92" s="87">
        <v>32</v>
      </c>
      <c r="AD92" s="87">
        <v>15</v>
      </c>
      <c r="AE92" s="87">
        <v>22</v>
      </c>
      <c r="AF92" s="87">
        <v>17</v>
      </c>
      <c r="AG92" s="87">
        <v>28</v>
      </c>
      <c r="AH92" s="87">
        <v>5</v>
      </c>
      <c r="AI92" s="87">
        <v>2</v>
      </c>
      <c r="AJ92" s="87">
        <v>25</v>
      </c>
      <c r="AK92" s="87">
        <v>10</v>
      </c>
      <c r="AL92" s="87">
        <v>19</v>
      </c>
      <c r="AM92" s="87">
        <v>12</v>
      </c>
      <c r="AN92" s="87">
        <v>25</v>
      </c>
      <c r="AO92" s="87">
        <v>38</v>
      </c>
      <c r="AP92" s="87">
        <v>38</v>
      </c>
      <c r="AQ92" s="87">
        <v>72</v>
      </c>
      <c r="AR92" s="87">
        <v>55</v>
      </c>
      <c r="AS92" s="87">
        <v>45</v>
      </c>
      <c r="AT92" s="87">
        <v>27</v>
      </c>
      <c r="AU92" s="87">
        <v>46</v>
      </c>
      <c r="AV92" s="88">
        <v>50</v>
      </c>
      <c r="AW92" s="88">
        <v>50</v>
      </c>
      <c r="AX92" s="88">
        <v>11</v>
      </c>
      <c r="AY92" s="88">
        <v>11</v>
      </c>
      <c r="AZ92" s="88">
        <v>10</v>
      </c>
      <c r="BA92" s="88">
        <v>11</v>
      </c>
      <c r="BB92" s="88">
        <v>14</v>
      </c>
      <c r="BC92" s="89">
        <v>10</v>
      </c>
      <c r="BD92" s="89">
        <v>13</v>
      </c>
      <c r="BE92" s="89">
        <v>9</v>
      </c>
      <c r="BF92" s="89">
        <v>10</v>
      </c>
      <c r="BG92" s="89">
        <v>13</v>
      </c>
      <c r="BH92" s="89">
        <v>13</v>
      </c>
      <c r="BI92" s="89">
        <v>13</v>
      </c>
      <c r="BJ92" s="89">
        <v>13</v>
      </c>
      <c r="BK92" s="89">
        <v>14</v>
      </c>
      <c r="BL92" s="89">
        <v>13</v>
      </c>
      <c r="BM92" s="89">
        <v>13</v>
      </c>
      <c r="BN92" s="90">
        <v>13</v>
      </c>
    </row>
    <row r="93" spans="1:66" x14ac:dyDescent="0.45">
      <c r="A93" s="78">
        <f t="shared" si="6"/>
        <v>2192</v>
      </c>
      <c r="B93" s="79">
        <f t="shared" si="4"/>
        <v>185</v>
      </c>
      <c r="C93" s="140">
        <f t="shared" si="5"/>
        <v>133.66666666666666</v>
      </c>
      <c r="D93" s="140">
        <v>3215</v>
      </c>
      <c r="E93" s="178" t="s">
        <v>125</v>
      </c>
      <c r="F93" s="76" t="s">
        <v>591</v>
      </c>
      <c r="G93" s="76" t="s">
        <v>614</v>
      </c>
      <c r="H93" s="86" t="s">
        <v>213</v>
      </c>
      <c r="I93" s="179" t="s">
        <v>754</v>
      </c>
      <c r="J93" s="87">
        <v>112</v>
      </c>
      <c r="K93" s="87">
        <v>135</v>
      </c>
      <c r="L93" s="87">
        <v>93</v>
      </c>
      <c r="M93" s="87">
        <v>135</v>
      </c>
      <c r="N93" s="87">
        <v>118</v>
      </c>
      <c r="O93" s="87">
        <v>74</v>
      </c>
      <c r="P93" s="87">
        <v>142</v>
      </c>
      <c r="Q93" s="87">
        <v>166</v>
      </c>
      <c r="R93" s="87">
        <v>146</v>
      </c>
      <c r="S93" s="87">
        <v>155</v>
      </c>
      <c r="T93" s="87">
        <v>119</v>
      </c>
      <c r="U93" s="87">
        <v>152</v>
      </c>
      <c r="V93" s="87">
        <v>221</v>
      </c>
      <c r="W93" s="87">
        <v>155</v>
      </c>
      <c r="X93" s="87">
        <v>271</v>
      </c>
      <c r="Y93" s="87">
        <v>288</v>
      </c>
      <c r="Z93" s="87">
        <v>210</v>
      </c>
      <c r="AA93" s="87">
        <v>239</v>
      </c>
      <c r="AB93" s="87">
        <v>186</v>
      </c>
      <c r="AC93" s="87">
        <v>186</v>
      </c>
      <c r="AD93" s="87">
        <v>102</v>
      </c>
      <c r="AE93" s="87">
        <v>1</v>
      </c>
      <c r="AF93" s="87">
        <v>0</v>
      </c>
      <c r="AG93" s="87">
        <v>21</v>
      </c>
      <c r="AH93" s="87">
        <v>257</v>
      </c>
      <c r="AI93" s="87">
        <v>136</v>
      </c>
      <c r="AJ93" s="87">
        <v>113</v>
      </c>
      <c r="AK93" s="87">
        <v>97</v>
      </c>
      <c r="AL93" s="87">
        <v>238</v>
      </c>
      <c r="AM93" s="87">
        <v>225</v>
      </c>
      <c r="AN93" s="87">
        <v>205</v>
      </c>
      <c r="AO93" s="87">
        <v>215</v>
      </c>
      <c r="AP93" s="87">
        <v>365</v>
      </c>
      <c r="AQ93" s="87">
        <v>301</v>
      </c>
      <c r="AR93" s="87">
        <v>145</v>
      </c>
      <c r="AS93" s="87">
        <v>134</v>
      </c>
      <c r="AT93" s="87">
        <v>158</v>
      </c>
      <c r="AU93" s="87">
        <v>109</v>
      </c>
      <c r="AV93" s="88">
        <v>185</v>
      </c>
      <c r="AW93" s="88">
        <v>185</v>
      </c>
      <c r="AX93" s="88">
        <v>115</v>
      </c>
      <c r="AY93" s="88">
        <v>117</v>
      </c>
      <c r="AZ93" s="88">
        <v>114</v>
      </c>
      <c r="BA93" s="88">
        <v>115</v>
      </c>
      <c r="BB93" s="88">
        <v>114</v>
      </c>
      <c r="BC93" s="89">
        <v>115</v>
      </c>
      <c r="BD93" s="89">
        <v>114</v>
      </c>
      <c r="BE93" s="89">
        <v>112</v>
      </c>
      <c r="BF93" s="89">
        <v>114</v>
      </c>
      <c r="BG93" s="89">
        <v>111</v>
      </c>
      <c r="BH93" s="89">
        <v>114</v>
      </c>
      <c r="BI93" s="89">
        <v>116</v>
      </c>
      <c r="BJ93" s="89">
        <v>115</v>
      </c>
      <c r="BK93" s="89">
        <v>117</v>
      </c>
      <c r="BL93" s="89">
        <v>114</v>
      </c>
      <c r="BM93" s="89">
        <v>115</v>
      </c>
      <c r="BN93" s="90">
        <v>114</v>
      </c>
    </row>
    <row r="94" spans="1:66" x14ac:dyDescent="0.45">
      <c r="A94" s="78">
        <f t="shared" si="6"/>
        <v>1221</v>
      </c>
      <c r="B94" s="79">
        <f t="shared" si="4"/>
        <v>280</v>
      </c>
      <c r="C94" s="140">
        <f t="shared" si="5"/>
        <v>94.333333333333329</v>
      </c>
      <c r="D94" s="140">
        <v>1550</v>
      </c>
      <c r="E94" s="178" t="s">
        <v>125</v>
      </c>
      <c r="F94" s="76" t="s">
        <v>591</v>
      </c>
      <c r="G94" s="76" t="s">
        <v>614</v>
      </c>
      <c r="H94" s="86" t="s">
        <v>214</v>
      </c>
      <c r="I94" s="179" t="s">
        <v>755</v>
      </c>
      <c r="J94" s="87">
        <v>190</v>
      </c>
      <c r="K94" s="87">
        <v>322</v>
      </c>
      <c r="L94" s="87">
        <v>271</v>
      </c>
      <c r="M94" s="87">
        <v>374</v>
      </c>
      <c r="N94" s="87">
        <v>252</v>
      </c>
      <c r="O94" s="87">
        <v>232</v>
      </c>
      <c r="P94" s="87">
        <v>253</v>
      </c>
      <c r="Q94" s="87">
        <v>148</v>
      </c>
      <c r="R94" s="87">
        <v>145</v>
      </c>
      <c r="S94" s="87">
        <v>126</v>
      </c>
      <c r="T94" s="87">
        <v>173</v>
      </c>
      <c r="U94" s="87">
        <v>122</v>
      </c>
      <c r="V94" s="87">
        <v>261</v>
      </c>
      <c r="W94" s="87">
        <v>192</v>
      </c>
      <c r="X94" s="87">
        <v>295</v>
      </c>
      <c r="Y94" s="87">
        <v>231</v>
      </c>
      <c r="Z94" s="87">
        <v>78</v>
      </c>
      <c r="AA94" s="87">
        <v>66</v>
      </c>
      <c r="AB94" s="87">
        <v>103</v>
      </c>
      <c r="AC94" s="87">
        <v>104</v>
      </c>
      <c r="AD94" s="87">
        <v>110</v>
      </c>
      <c r="AE94" s="87">
        <v>109</v>
      </c>
      <c r="AF94" s="87">
        <v>121</v>
      </c>
      <c r="AG94" s="87">
        <v>113</v>
      </c>
      <c r="AH94" s="87">
        <v>175</v>
      </c>
      <c r="AI94" s="87">
        <v>126</v>
      </c>
      <c r="AJ94" s="87">
        <v>195</v>
      </c>
      <c r="AK94" s="87">
        <v>112</v>
      </c>
      <c r="AL94" s="87">
        <v>105</v>
      </c>
      <c r="AM94" s="87">
        <v>84</v>
      </c>
      <c r="AN94" s="87">
        <v>106</v>
      </c>
      <c r="AO94" s="87">
        <v>108</v>
      </c>
      <c r="AP94" s="87">
        <v>172</v>
      </c>
      <c r="AQ94" s="87">
        <v>138</v>
      </c>
      <c r="AR94" s="87">
        <v>113</v>
      </c>
      <c r="AS94" s="87">
        <v>67</v>
      </c>
      <c r="AT94" s="87">
        <v>80</v>
      </c>
      <c r="AU94" s="87">
        <v>136</v>
      </c>
      <c r="AV94" s="88">
        <v>280</v>
      </c>
      <c r="AW94" s="88">
        <v>120</v>
      </c>
      <c r="AX94" s="88">
        <v>221</v>
      </c>
      <c r="AY94" s="88">
        <v>232</v>
      </c>
      <c r="AZ94" s="88">
        <v>224</v>
      </c>
      <c r="BA94" s="88">
        <v>214</v>
      </c>
      <c r="BB94" s="88">
        <v>215</v>
      </c>
      <c r="BC94" s="89">
        <v>219</v>
      </c>
      <c r="BD94" s="89">
        <v>212</v>
      </c>
      <c r="BE94" s="89">
        <v>216</v>
      </c>
      <c r="BF94" s="89">
        <v>226</v>
      </c>
      <c r="BG94" s="89">
        <v>225</v>
      </c>
      <c r="BH94" s="89">
        <v>224</v>
      </c>
      <c r="BI94" s="89">
        <v>222</v>
      </c>
      <c r="BJ94" s="89">
        <v>219</v>
      </c>
      <c r="BK94" s="89">
        <v>228</v>
      </c>
      <c r="BL94" s="89">
        <v>219</v>
      </c>
      <c r="BM94" s="89">
        <v>213</v>
      </c>
      <c r="BN94" s="90">
        <v>213</v>
      </c>
    </row>
    <row r="95" spans="1:66" x14ac:dyDescent="0.45">
      <c r="A95" s="78">
        <f t="shared" si="6"/>
        <v>32115</v>
      </c>
      <c r="B95" s="79">
        <f t="shared" si="4"/>
        <v>2850</v>
      </c>
      <c r="C95" s="140">
        <f t="shared" si="5"/>
        <v>3782.6666666666665</v>
      </c>
      <c r="D95" s="140">
        <v>4992</v>
      </c>
      <c r="E95" s="178" t="s">
        <v>125</v>
      </c>
      <c r="F95" s="76" t="s">
        <v>591</v>
      </c>
      <c r="G95" s="76" t="s">
        <v>614</v>
      </c>
      <c r="H95" s="86" t="s">
        <v>215</v>
      </c>
      <c r="I95" s="179" t="s">
        <v>756</v>
      </c>
      <c r="J95" s="87">
        <v>1936</v>
      </c>
      <c r="K95" s="87">
        <v>5751</v>
      </c>
      <c r="L95" s="87">
        <v>3167</v>
      </c>
      <c r="M95" s="87">
        <v>2507</v>
      </c>
      <c r="N95" s="87">
        <v>3199</v>
      </c>
      <c r="O95" s="87">
        <v>2423</v>
      </c>
      <c r="P95" s="87">
        <v>2280</v>
      </c>
      <c r="Q95" s="87">
        <v>2552</v>
      </c>
      <c r="R95" s="87">
        <v>2809</v>
      </c>
      <c r="S95" s="87">
        <v>2594</v>
      </c>
      <c r="T95" s="87">
        <v>2776</v>
      </c>
      <c r="U95" s="87">
        <v>2002</v>
      </c>
      <c r="V95" s="87">
        <v>2894</v>
      </c>
      <c r="W95" s="87">
        <v>3362</v>
      </c>
      <c r="X95" s="87">
        <v>4086</v>
      </c>
      <c r="Y95" s="87">
        <v>2311</v>
      </c>
      <c r="Z95" s="87">
        <v>2145</v>
      </c>
      <c r="AA95" s="87">
        <v>1970</v>
      </c>
      <c r="AB95" s="87">
        <v>2204</v>
      </c>
      <c r="AC95" s="87">
        <v>2862</v>
      </c>
      <c r="AD95" s="87">
        <v>2967</v>
      </c>
      <c r="AE95" s="87">
        <v>2831</v>
      </c>
      <c r="AF95" s="87">
        <v>2641</v>
      </c>
      <c r="AG95" s="87">
        <v>598</v>
      </c>
      <c r="AH95" s="87">
        <v>3820</v>
      </c>
      <c r="AI95" s="87">
        <v>1150</v>
      </c>
      <c r="AJ95" s="87">
        <v>2385</v>
      </c>
      <c r="AK95" s="87">
        <v>1746</v>
      </c>
      <c r="AL95" s="87">
        <v>1715</v>
      </c>
      <c r="AM95" s="87">
        <v>1705</v>
      </c>
      <c r="AN95" s="87">
        <v>1777</v>
      </c>
      <c r="AO95" s="87">
        <v>2832</v>
      </c>
      <c r="AP95" s="87">
        <v>3563</v>
      </c>
      <c r="AQ95" s="87">
        <v>2750</v>
      </c>
      <c r="AR95" s="87">
        <v>4679</v>
      </c>
      <c r="AS95" s="87">
        <v>2941</v>
      </c>
      <c r="AT95" s="87">
        <v>4019</v>
      </c>
      <c r="AU95" s="87">
        <v>4388</v>
      </c>
      <c r="AV95" s="88">
        <v>2850</v>
      </c>
      <c r="AW95" s="88">
        <v>3250</v>
      </c>
      <c r="AX95" s="88">
        <v>3236</v>
      </c>
      <c r="AY95" s="88">
        <v>3286</v>
      </c>
      <c r="AZ95" s="88">
        <v>3280</v>
      </c>
      <c r="BA95" s="88">
        <v>3268</v>
      </c>
      <c r="BB95" s="88">
        <v>3330</v>
      </c>
      <c r="BC95" s="89">
        <v>3388</v>
      </c>
      <c r="BD95" s="89">
        <v>3456</v>
      </c>
      <c r="BE95" s="89">
        <v>3441</v>
      </c>
      <c r="BF95" s="89">
        <v>3400</v>
      </c>
      <c r="BG95" s="89">
        <v>3287</v>
      </c>
      <c r="BH95" s="89">
        <v>3391</v>
      </c>
      <c r="BI95" s="89">
        <v>3290</v>
      </c>
      <c r="BJ95" s="89">
        <v>3251</v>
      </c>
      <c r="BK95" s="89">
        <v>3301</v>
      </c>
      <c r="BL95" s="89">
        <v>3295</v>
      </c>
      <c r="BM95" s="89">
        <v>3283</v>
      </c>
      <c r="BN95" s="90">
        <v>3345</v>
      </c>
    </row>
    <row r="96" spans="1:66" x14ac:dyDescent="0.45">
      <c r="A96" s="78">
        <f t="shared" si="6"/>
        <v>358</v>
      </c>
      <c r="B96" s="79">
        <f t="shared" si="4"/>
        <v>62</v>
      </c>
      <c r="C96" s="140">
        <f t="shared" si="5"/>
        <v>49.666666666666664</v>
      </c>
      <c r="D96" s="140">
        <v>592</v>
      </c>
      <c r="E96" s="178" t="s">
        <v>125</v>
      </c>
      <c r="F96" s="76" t="s">
        <v>591</v>
      </c>
      <c r="G96" s="76" t="s">
        <v>614</v>
      </c>
      <c r="H96" s="86" t="s">
        <v>216</v>
      </c>
      <c r="I96" s="179" t="s">
        <v>757</v>
      </c>
      <c r="J96" s="87">
        <v>69</v>
      </c>
      <c r="K96" s="87">
        <v>56</v>
      </c>
      <c r="L96" s="87">
        <v>38</v>
      </c>
      <c r="M96" s="87">
        <v>72</v>
      </c>
      <c r="N96" s="87">
        <v>29</v>
      </c>
      <c r="O96" s="87">
        <v>30</v>
      </c>
      <c r="P96" s="87">
        <v>41</v>
      </c>
      <c r="Q96" s="87">
        <v>24</v>
      </c>
      <c r="R96" s="87">
        <v>28</v>
      </c>
      <c r="S96" s="87">
        <v>21</v>
      </c>
      <c r="T96" s="87">
        <v>16</v>
      </c>
      <c r="U96" s="87">
        <v>22</v>
      </c>
      <c r="V96" s="87">
        <v>41</v>
      </c>
      <c r="W96" s="87">
        <v>13</v>
      </c>
      <c r="X96" s="87">
        <v>40</v>
      </c>
      <c r="Y96" s="87">
        <v>37</v>
      </c>
      <c r="Z96" s="87">
        <v>26</v>
      </c>
      <c r="AA96" s="87">
        <v>14</v>
      </c>
      <c r="AB96" s="87">
        <v>15</v>
      </c>
      <c r="AC96" s="87">
        <v>32</v>
      </c>
      <c r="AD96" s="87">
        <v>19</v>
      </c>
      <c r="AE96" s="87">
        <v>33</v>
      </c>
      <c r="AF96" s="87">
        <v>32</v>
      </c>
      <c r="AG96" s="87">
        <v>32</v>
      </c>
      <c r="AH96" s="87">
        <v>29</v>
      </c>
      <c r="AI96" s="87">
        <v>30</v>
      </c>
      <c r="AJ96" s="87">
        <v>25</v>
      </c>
      <c r="AK96" s="87">
        <v>21</v>
      </c>
      <c r="AL96" s="87">
        <v>29</v>
      </c>
      <c r="AM96" s="87">
        <v>11</v>
      </c>
      <c r="AN96" s="87">
        <v>28</v>
      </c>
      <c r="AO96" s="87">
        <v>34</v>
      </c>
      <c r="AP96" s="87">
        <v>38</v>
      </c>
      <c r="AQ96" s="87">
        <v>20</v>
      </c>
      <c r="AR96" s="87">
        <v>28</v>
      </c>
      <c r="AS96" s="87">
        <v>49</v>
      </c>
      <c r="AT96" s="87">
        <v>52</v>
      </c>
      <c r="AU96" s="87">
        <v>48</v>
      </c>
      <c r="AV96" s="88">
        <v>62</v>
      </c>
      <c r="AW96" s="88">
        <v>62</v>
      </c>
      <c r="AX96" s="88">
        <v>46</v>
      </c>
      <c r="AY96" s="88">
        <v>49</v>
      </c>
      <c r="AZ96" s="88">
        <v>45</v>
      </c>
      <c r="BA96" s="88">
        <v>45</v>
      </c>
      <c r="BB96" s="88">
        <v>48</v>
      </c>
      <c r="BC96" s="89">
        <v>47</v>
      </c>
      <c r="BD96" s="89">
        <v>46</v>
      </c>
      <c r="BE96" s="89">
        <v>50</v>
      </c>
      <c r="BF96" s="89">
        <v>51</v>
      </c>
      <c r="BG96" s="89">
        <v>43</v>
      </c>
      <c r="BH96" s="89">
        <v>50</v>
      </c>
      <c r="BI96" s="89">
        <v>48</v>
      </c>
      <c r="BJ96" s="89">
        <v>49</v>
      </c>
      <c r="BK96" s="89">
        <v>45</v>
      </c>
      <c r="BL96" s="89">
        <v>49</v>
      </c>
      <c r="BM96" s="89">
        <v>41</v>
      </c>
      <c r="BN96" s="90">
        <v>50</v>
      </c>
    </row>
    <row r="97" spans="1:66" x14ac:dyDescent="0.45">
      <c r="A97" s="78">
        <f t="shared" si="6"/>
        <v>1805</v>
      </c>
      <c r="B97" s="79">
        <f t="shared" si="4"/>
        <v>260</v>
      </c>
      <c r="C97" s="140">
        <f t="shared" si="5"/>
        <v>216.33333333333334</v>
      </c>
      <c r="D97" s="140">
        <v>1990</v>
      </c>
      <c r="E97" s="178" t="s">
        <v>125</v>
      </c>
      <c r="F97" s="76" t="s">
        <v>591</v>
      </c>
      <c r="G97" s="76" t="s">
        <v>614</v>
      </c>
      <c r="H97" s="86" t="s">
        <v>217</v>
      </c>
      <c r="I97" s="179" t="s">
        <v>758</v>
      </c>
      <c r="J97" s="87">
        <v>269</v>
      </c>
      <c r="K97" s="87">
        <v>325</v>
      </c>
      <c r="L97" s="87">
        <v>335</v>
      </c>
      <c r="M97" s="87">
        <v>342</v>
      </c>
      <c r="N97" s="87">
        <v>246</v>
      </c>
      <c r="O97" s="87">
        <v>434</v>
      </c>
      <c r="P97" s="87">
        <v>551</v>
      </c>
      <c r="Q97" s="87">
        <v>260</v>
      </c>
      <c r="R97" s="87">
        <v>172</v>
      </c>
      <c r="S97" s="87">
        <v>143</v>
      </c>
      <c r="T97" s="87">
        <v>171</v>
      </c>
      <c r="U97" s="87">
        <v>116</v>
      </c>
      <c r="V97" s="87">
        <v>151</v>
      </c>
      <c r="W97" s="87">
        <v>135</v>
      </c>
      <c r="X97" s="87">
        <v>131</v>
      </c>
      <c r="Y97" s="87">
        <v>126</v>
      </c>
      <c r="Z97" s="87">
        <v>84</v>
      </c>
      <c r="AA97" s="87">
        <v>262</v>
      </c>
      <c r="AB97" s="87">
        <v>470</v>
      </c>
      <c r="AC97" s="87">
        <v>172</v>
      </c>
      <c r="AD97" s="87">
        <v>115</v>
      </c>
      <c r="AE97" s="87">
        <v>92</v>
      </c>
      <c r="AF97" s="87">
        <v>120</v>
      </c>
      <c r="AG97" s="87">
        <v>109</v>
      </c>
      <c r="AH97" s="87">
        <v>107</v>
      </c>
      <c r="AI97" s="87">
        <v>79</v>
      </c>
      <c r="AJ97" s="87">
        <v>155</v>
      </c>
      <c r="AK97" s="87">
        <v>83</v>
      </c>
      <c r="AL97" s="87">
        <v>145</v>
      </c>
      <c r="AM97" s="87">
        <v>146</v>
      </c>
      <c r="AN97" s="87">
        <v>66</v>
      </c>
      <c r="AO97" s="87">
        <v>149</v>
      </c>
      <c r="AP97" s="87">
        <v>217</v>
      </c>
      <c r="AQ97" s="87">
        <v>200</v>
      </c>
      <c r="AR97" s="87">
        <v>150</v>
      </c>
      <c r="AS97" s="87">
        <v>178</v>
      </c>
      <c r="AT97" s="87">
        <v>159</v>
      </c>
      <c r="AU97" s="87">
        <v>312</v>
      </c>
      <c r="AV97" s="88">
        <v>260</v>
      </c>
      <c r="AW97" s="88">
        <v>260</v>
      </c>
      <c r="AX97" s="88">
        <v>237</v>
      </c>
      <c r="AY97" s="88">
        <v>242</v>
      </c>
      <c r="AZ97" s="88">
        <v>256</v>
      </c>
      <c r="BA97" s="88">
        <v>251</v>
      </c>
      <c r="BB97" s="88">
        <v>254</v>
      </c>
      <c r="BC97" s="89">
        <v>251</v>
      </c>
      <c r="BD97" s="89">
        <v>252</v>
      </c>
      <c r="BE97" s="89">
        <v>257</v>
      </c>
      <c r="BF97" s="89">
        <v>250</v>
      </c>
      <c r="BG97" s="89">
        <v>247</v>
      </c>
      <c r="BH97" s="89">
        <v>256</v>
      </c>
      <c r="BI97" s="89">
        <v>254</v>
      </c>
      <c r="BJ97" s="89">
        <v>255</v>
      </c>
      <c r="BK97" s="89">
        <v>252</v>
      </c>
      <c r="BL97" s="89">
        <v>249</v>
      </c>
      <c r="BM97" s="89">
        <v>257</v>
      </c>
      <c r="BN97" s="90">
        <v>249</v>
      </c>
    </row>
    <row r="98" spans="1:66" x14ac:dyDescent="0.45">
      <c r="A98" s="78">
        <f t="shared" si="6"/>
        <v>543</v>
      </c>
      <c r="B98" s="79">
        <f t="shared" si="4"/>
        <v>80</v>
      </c>
      <c r="C98" s="140">
        <f t="shared" si="5"/>
        <v>68.666666666666671</v>
      </c>
      <c r="D98" s="140">
        <v>1030</v>
      </c>
      <c r="E98" s="178" t="s">
        <v>125</v>
      </c>
      <c r="F98" s="76" t="s">
        <v>591</v>
      </c>
      <c r="G98" s="76" t="s">
        <v>614</v>
      </c>
      <c r="H98" s="86" t="s">
        <v>218</v>
      </c>
      <c r="I98" s="179" t="s">
        <v>759</v>
      </c>
      <c r="J98" s="87">
        <v>80</v>
      </c>
      <c r="K98" s="87">
        <v>57</v>
      </c>
      <c r="L98" s="87">
        <v>35</v>
      </c>
      <c r="M98" s="87">
        <v>63</v>
      </c>
      <c r="N98" s="87">
        <v>32</v>
      </c>
      <c r="O98" s="87">
        <v>48</v>
      </c>
      <c r="P98" s="87">
        <v>38</v>
      </c>
      <c r="Q98" s="87">
        <v>54</v>
      </c>
      <c r="R98" s="87">
        <v>28</v>
      </c>
      <c r="S98" s="87">
        <v>35</v>
      </c>
      <c r="T98" s="87">
        <v>37</v>
      </c>
      <c r="U98" s="87">
        <v>26</v>
      </c>
      <c r="V98" s="87">
        <v>36</v>
      </c>
      <c r="W98" s="87">
        <v>25</v>
      </c>
      <c r="X98" s="87">
        <v>50</v>
      </c>
      <c r="Y98" s="87">
        <v>57</v>
      </c>
      <c r="Z98" s="87">
        <v>18</v>
      </c>
      <c r="AA98" s="87">
        <v>36</v>
      </c>
      <c r="AB98" s="87">
        <v>37</v>
      </c>
      <c r="AC98" s="87">
        <v>44</v>
      </c>
      <c r="AD98" s="87">
        <v>39</v>
      </c>
      <c r="AE98" s="87">
        <v>49</v>
      </c>
      <c r="AF98" s="87">
        <v>5</v>
      </c>
      <c r="AG98" s="87">
        <v>13</v>
      </c>
      <c r="AH98" s="87">
        <v>76</v>
      </c>
      <c r="AI98" s="87">
        <v>14</v>
      </c>
      <c r="AJ98" s="87">
        <v>38</v>
      </c>
      <c r="AK98" s="87">
        <v>40</v>
      </c>
      <c r="AL98" s="87">
        <v>35</v>
      </c>
      <c r="AM98" s="87">
        <v>39</v>
      </c>
      <c r="AN98" s="87">
        <v>14</v>
      </c>
      <c r="AO98" s="87">
        <v>49</v>
      </c>
      <c r="AP98" s="87">
        <v>59</v>
      </c>
      <c r="AQ98" s="87">
        <v>43</v>
      </c>
      <c r="AR98" s="87">
        <v>58</v>
      </c>
      <c r="AS98" s="87">
        <v>53</v>
      </c>
      <c r="AT98" s="87">
        <v>77</v>
      </c>
      <c r="AU98" s="87">
        <v>76</v>
      </c>
      <c r="AV98" s="88">
        <v>80</v>
      </c>
      <c r="AW98" s="88">
        <v>80</v>
      </c>
      <c r="AX98" s="88">
        <v>66</v>
      </c>
      <c r="AY98" s="88">
        <v>64</v>
      </c>
      <c r="AZ98" s="88">
        <v>66</v>
      </c>
      <c r="BA98" s="88">
        <v>62</v>
      </c>
      <c r="BB98" s="88">
        <v>68</v>
      </c>
      <c r="BC98" s="89">
        <v>68</v>
      </c>
      <c r="BD98" s="89">
        <v>63</v>
      </c>
      <c r="BE98" s="89">
        <v>65</v>
      </c>
      <c r="BF98" s="89">
        <v>67</v>
      </c>
      <c r="BG98" s="89">
        <v>65</v>
      </c>
      <c r="BH98" s="89">
        <v>65</v>
      </c>
      <c r="BI98" s="89">
        <v>65</v>
      </c>
      <c r="BJ98" s="89">
        <v>65</v>
      </c>
      <c r="BK98" s="89">
        <v>65</v>
      </c>
      <c r="BL98" s="89">
        <v>65</v>
      </c>
      <c r="BM98" s="89">
        <v>65</v>
      </c>
      <c r="BN98" s="90">
        <v>65</v>
      </c>
    </row>
    <row r="99" spans="1:66" x14ac:dyDescent="0.45">
      <c r="A99" s="78">
        <f t="shared" si="6"/>
        <v>6326</v>
      </c>
      <c r="B99" s="79">
        <f t="shared" si="4"/>
        <v>720</v>
      </c>
      <c r="C99" s="140">
        <f t="shared" si="5"/>
        <v>698.33333333333337</v>
      </c>
      <c r="D99" s="140">
        <v>2885</v>
      </c>
      <c r="E99" s="178" t="s">
        <v>125</v>
      </c>
      <c r="F99" s="76" t="s">
        <v>591</v>
      </c>
      <c r="G99" s="76" t="s">
        <v>614</v>
      </c>
      <c r="H99" s="86" t="s">
        <v>219</v>
      </c>
      <c r="I99" s="179" t="s">
        <v>760</v>
      </c>
      <c r="J99" s="87">
        <v>375</v>
      </c>
      <c r="K99" s="87">
        <v>740</v>
      </c>
      <c r="L99" s="87">
        <v>661</v>
      </c>
      <c r="M99" s="87">
        <v>756</v>
      </c>
      <c r="N99" s="87">
        <v>612</v>
      </c>
      <c r="O99" s="87">
        <v>541</v>
      </c>
      <c r="P99" s="87">
        <v>624</v>
      </c>
      <c r="Q99" s="87">
        <v>529</v>
      </c>
      <c r="R99" s="87">
        <v>536</v>
      </c>
      <c r="S99" s="87">
        <v>401</v>
      </c>
      <c r="T99" s="87">
        <v>693</v>
      </c>
      <c r="U99" s="87">
        <v>486</v>
      </c>
      <c r="V99" s="87">
        <v>671</v>
      </c>
      <c r="W99" s="87">
        <v>482</v>
      </c>
      <c r="X99" s="87">
        <v>609</v>
      </c>
      <c r="Y99" s="87">
        <v>409</v>
      </c>
      <c r="Z99" s="87">
        <v>467</v>
      </c>
      <c r="AA99" s="87">
        <v>412</v>
      </c>
      <c r="AB99" s="87">
        <v>603</v>
      </c>
      <c r="AC99" s="87">
        <v>458</v>
      </c>
      <c r="AD99" s="87">
        <v>583</v>
      </c>
      <c r="AE99" s="87">
        <v>530</v>
      </c>
      <c r="AF99" s="87">
        <v>701</v>
      </c>
      <c r="AG99" s="87">
        <v>406</v>
      </c>
      <c r="AH99" s="87">
        <v>364</v>
      </c>
      <c r="AI99" s="87">
        <v>412</v>
      </c>
      <c r="AJ99" s="87">
        <v>605</v>
      </c>
      <c r="AK99" s="87">
        <v>368</v>
      </c>
      <c r="AL99" s="87">
        <v>581</v>
      </c>
      <c r="AM99" s="87">
        <v>329</v>
      </c>
      <c r="AN99" s="87">
        <v>285</v>
      </c>
      <c r="AO99" s="87">
        <v>734</v>
      </c>
      <c r="AP99" s="87">
        <v>911</v>
      </c>
      <c r="AQ99" s="87">
        <v>447</v>
      </c>
      <c r="AR99" s="87">
        <v>576</v>
      </c>
      <c r="AS99" s="87">
        <v>431</v>
      </c>
      <c r="AT99" s="87">
        <v>570</v>
      </c>
      <c r="AU99" s="87">
        <v>1094</v>
      </c>
      <c r="AV99" s="88">
        <v>720</v>
      </c>
      <c r="AW99" s="88">
        <v>900</v>
      </c>
      <c r="AX99" s="88">
        <v>693</v>
      </c>
      <c r="AY99" s="88">
        <v>675</v>
      </c>
      <c r="AZ99" s="88">
        <v>723</v>
      </c>
      <c r="BA99" s="88">
        <v>675</v>
      </c>
      <c r="BB99" s="88">
        <v>680</v>
      </c>
      <c r="BC99" s="89">
        <v>706</v>
      </c>
      <c r="BD99" s="89">
        <v>695</v>
      </c>
      <c r="BE99" s="89">
        <v>693</v>
      </c>
      <c r="BF99" s="89">
        <v>697</v>
      </c>
      <c r="BG99" s="89">
        <v>677</v>
      </c>
      <c r="BH99" s="89">
        <v>691</v>
      </c>
      <c r="BI99" s="89">
        <v>714</v>
      </c>
      <c r="BJ99" s="89">
        <v>696</v>
      </c>
      <c r="BK99" s="89">
        <v>682</v>
      </c>
      <c r="BL99" s="89">
        <v>720</v>
      </c>
      <c r="BM99" s="89">
        <v>672</v>
      </c>
      <c r="BN99" s="90">
        <v>677</v>
      </c>
    </row>
    <row r="100" spans="1:66" x14ac:dyDescent="0.45">
      <c r="A100" s="78">
        <f t="shared" si="6"/>
        <v>1894</v>
      </c>
      <c r="B100" s="79">
        <f t="shared" si="4"/>
        <v>390</v>
      </c>
      <c r="C100" s="140">
        <f t="shared" si="5"/>
        <v>196.66666666666666</v>
      </c>
      <c r="D100" s="140">
        <v>2952</v>
      </c>
      <c r="E100" s="178" t="s">
        <v>125</v>
      </c>
      <c r="F100" s="76" t="s">
        <v>591</v>
      </c>
      <c r="G100" s="76" t="s">
        <v>614</v>
      </c>
      <c r="H100" s="86" t="s">
        <v>220</v>
      </c>
      <c r="I100" s="179" t="s">
        <v>761</v>
      </c>
      <c r="J100" s="87">
        <v>365</v>
      </c>
      <c r="K100" s="87">
        <v>527</v>
      </c>
      <c r="L100" s="87">
        <v>345</v>
      </c>
      <c r="M100" s="87">
        <v>352</v>
      </c>
      <c r="N100" s="87">
        <v>412</v>
      </c>
      <c r="O100" s="87">
        <v>301</v>
      </c>
      <c r="P100" s="87">
        <v>341</v>
      </c>
      <c r="Q100" s="87">
        <v>200</v>
      </c>
      <c r="R100" s="87">
        <v>244</v>
      </c>
      <c r="S100" s="87">
        <v>250</v>
      </c>
      <c r="T100" s="87">
        <v>164</v>
      </c>
      <c r="U100" s="87">
        <v>213</v>
      </c>
      <c r="V100" s="87">
        <v>149</v>
      </c>
      <c r="W100" s="87">
        <v>147</v>
      </c>
      <c r="X100" s="87">
        <v>218</v>
      </c>
      <c r="Y100" s="87">
        <v>201</v>
      </c>
      <c r="Z100" s="87">
        <v>178</v>
      </c>
      <c r="AA100" s="87">
        <v>213</v>
      </c>
      <c r="AB100" s="87">
        <v>203</v>
      </c>
      <c r="AC100" s="87">
        <v>247</v>
      </c>
      <c r="AD100" s="87">
        <v>201</v>
      </c>
      <c r="AE100" s="87">
        <v>231</v>
      </c>
      <c r="AF100" s="87">
        <v>173</v>
      </c>
      <c r="AG100" s="87">
        <v>168</v>
      </c>
      <c r="AH100" s="87">
        <v>101</v>
      </c>
      <c r="AI100" s="87">
        <v>97</v>
      </c>
      <c r="AJ100" s="87">
        <v>196</v>
      </c>
      <c r="AK100" s="87">
        <v>161</v>
      </c>
      <c r="AL100" s="87">
        <v>158</v>
      </c>
      <c r="AM100" s="87">
        <v>125</v>
      </c>
      <c r="AN100" s="87">
        <v>14</v>
      </c>
      <c r="AO100" s="87">
        <v>202</v>
      </c>
      <c r="AP100" s="87">
        <v>295</v>
      </c>
      <c r="AQ100" s="87">
        <v>218</v>
      </c>
      <c r="AR100" s="87">
        <v>131</v>
      </c>
      <c r="AS100" s="87">
        <v>119</v>
      </c>
      <c r="AT100" s="87">
        <v>118</v>
      </c>
      <c r="AU100" s="87">
        <v>353</v>
      </c>
      <c r="AV100" s="88">
        <v>390</v>
      </c>
      <c r="AW100" s="88">
        <v>300</v>
      </c>
      <c r="AX100" s="88">
        <v>327</v>
      </c>
      <c r="AY100" s="88">
        <v>318</v>
      </c>
      <c r="AZ100" s="88">
        <v>314</v>
      </c>
      <c r="BA100" s="88">
        <v>309</v>
      </c>
      <c r="BB100" s="88">
        <v>314</v>
      </c>
      <c r="BC100" s="89">
        <v>320</v>
      </c>
      <c r="BD100" s="89">
        <v>319</v>
      </c>
      <c r="BE100" s="89">
        <v>304</v>
      </c>
      <c r="BF100" s="89">
        <v>316</v>
      </c>
      <c r="BG100" s="89">
        <v>315</v>
      </c>
      <c r="BH100" s="89">
        <v>317</v>
      </c>
      <c r="BI100" s="89">
        <v>316</v>
      </c>
      <c r="BJ100" s="89">
        <v>327</v>
      </c>
      <c r="BK100" s="89">
        <v>318</v>
      </c>
      <c r="BL100" s="89">
        <v>314</v>
      </c>
      <c r="BM100" s="89">
        <v>309</v>
      </c>
      <c r="BN100" s="90">
        <v>314</v>
      </c>
    </row>
    <row r="101" spans="1:66" x14ac:dyDescent="0.45">
      <c r="A101" s="78">
        <f t="shared" si="6"/>
        <v>366</v>
      </c>
      <c r="B101" s="79">
        <f t="shared" si="4"/>
        <v>50</v>
      </c>
      <c r="C101" s="140">
        <f t="shared" si="5"/>
        <v>49</v>
      </c>
      <c r="D101" s="140">
        <v>553</v>
      </c>
      <c r="E101" s="178" t="s">
        <v>125</v>
      </c>
      <c r="F101" s="76" t="s">
        <v>591</v>
      </c>
      <c r="G101" s="76" t="s">
        <v>614</v>
      </c>
      <c r="H101" s="86" t="s">
        <v>221</v>
      </c>
      <c r="I101" s="179" t="s">
        <v>762</v>
      </c>
      <c r="J101" s="87">
        <v>47</v>
      </c>
      <c r="K101" s="87">
        <v>52</v>
      </c>
      <c r="L101" s="87">
        <v>29</v>
      </c>
      <c r="M101" s="87">
        <v>30</v>
      </c>
      <c r="N101" s="87">
        <v>21</v>
      </c>
      <c r="O101" s="87">
        <v>17</v>
      </c>
      <c r="P101" s="87">
        <v>25</v>
      </c>
      <c r="Q101" s="87">
        <v>19</v>
      </c>
      <c r="R101" s="87">
        <v>11</v>
      </c>
      <c r="S101" s="87">
        <v>14</v>
      </c>
      <c r="T101" s="87">
        <v>19</v>
      </c>
      <c r="U101" s="87">
        <v>8</v>
      </c>
      <c r="V101" s="87">
        <v>22</v>
      </c>
      <c r="W101" s="87">
        <v>14</v>
      </c>
      <c r="X101" s="87">
        <v>13</v>
      </c>
      <c r="Y101" s="87">
        <v>31</v>
      </c>
      <c r="Z101" s="87">
        <v>8</v>
      </c>
      <c r="AA101" s="87">
        <v>16</v>
      </c>
      <c r="AB101" s="87">
        <v>15</v>
      </c>
      <c r="AC101" s="87">
        <v>27</v>
      </c>
      <c r="AD101" s="87">
        <v>21</v>
      </c>
      <c r="AE101" s="87">
        <v>36</v>
      </c>
      <c r="AF101" s="87">
        <v>24</v>
      </c>
      <c r="AG101" s="87">
        <v>26</v>
      </c>
      <c r="AH101" s="87">
        <v>26</v>
      </c>
      <c r="AI101" s="87">
        <v>18</v>
      </c>
      <c r="AJ101" s="87">
        <v>21</v>
      </c>
      <c r="AK101" s="87">
        <v>17</v>
      </c>
      <c r="AL101" s="87">
        <v>21</v>
      </c>
      <c r="AM101" s="87">
        <v>19</v>
      </c>
      <c r="AN101" s="87">
        <v>2</v>
      </c>
      <c r="AO101" s="87">
        <v>33</v>
      </c>
      <c r="AP101" s="87">
        <v>42</v>
      </c>
      <c r="AQ101" s="87">
        <v>39</v>
      </c>
      <c r="AR101" s="87">
        <v>46</v>
      </c>
      <c r="AS101" s="87">
        <v>45</v>
      </c>
      <c r="AT101" s="87">
        <v>38</v>
      </c>
      <c r="AU101" s="87">
        <v>64</v>
      </c>
      <c r="AV101" s="88">
        <v>50</v>
      </c>
      <c r="AW101" s="88">
        <v>50</v>
      </c>
      <c r="AX101" s="88">
        <v>38</v>
      </c>
      <c r="AY101" s="88">
        <v>38</v>
      </c>
      <c r="AZ101" s="88">
        <v>38</v>
      </c>
      <c r="BA101" s="88">
        <v>38</v>
      </c>
      <c r="BB101" s="88">
        <v>38</v>
      </c>
      <c r="BC101" s="89">
        <v>38</v>
      </c>
      <c r="BD101" s="89">
        <v>38</v>
      </c>
      <c r="BE101" s="89">
        <v>38</v>
      </c>
      <c r="BF101" s="89">
        <v>38</v>
      </c>
      <c r="BG101" s="89">
        <v>38</v>
      </c>
      <c r="BH101" s="89">
        <v>38</v>
      </c>
      <c r="BI101" s="89">
        <v>38</v>
      </c>
      <c r="BJ101" s="89">
        <v>38</v>
      </c>
      <c r="BK101" s="89">
        <v>38</v>
      </c>
      <c r="BL101" s="89">
        <v>38</v>
      </c>
      <c r="BM101" s="89">
        <v>38</v>
      </c>
      <c r="BN101" s="90">
        <v>38</v>
      </c>
    </row>
    <row r="102" spans="1:66" x14ac:dyDescent="0.45">
      <c r="A102" s="78">
        <f t="shared" si="6"/>
        <v>2364</v>
      </c>
      <c r="B102" s="79">
        <f t="shared" si="4"/>
        <v>300</v>
      </c>
      <c r="C102" s="140">
        <f t="shared" si="5"/>
        <v>301</v>
      </c>
      <c r="D102" s="140">
        <v>2325</v>
      </c>
      <c r="E102" s="178" t="s">
        <v>125</v>
      </c>
      <c r="F102" s="76" t="s">
        <v>591</v>
      </c>
      <c r="G102" s="76" t="s">
        <v>614</v>
      </c>
      <c r="H102" s="86" t="s">
        <v>222</v>
      </c>
      <c r="I102" s="179" t="s">
        <v>763</v>
      </c>
      <c r="J102" s="87">
        <v>114</v>
      </c>
      <c r="K102" s="87">
        <v>346</v>
      </c>
      <c r="L102" s="87">
        <v>331</v>
      </c>
      <c r="M102" s="87">
        <v>301</v>
      </c>
      <c r="N102" s="87">
        <v>299</v>
      </c>
      <c r="O102" s="87">
        <v>254</v>
      </c>
      <c r="P102" s="87">
        <v>262</v>
      </c>
      <c r="Q102" s="87">
        <v>322</v>
      </c>
      <c r="R102" s="87">
        <v>255</v>
      </c>
      <c r="S102" s="87">
        <v>260</v>
      </c>
      <c r="T102" s="87">
        <v>265</v>
      </c>
      <c r="U102" s="87">
        <v>175</v>
      </c>
      <c r="V102" s="87">
        <v>154</v>
      </c>
      <c r="W102" s="87">
        <v>173</v>
      </c>
      <c r="X102" s="87">
        <v>304</v>
      </c>
      <c r="Y102" s="87">
        <v>205</v>
      </c>
      <c r="Z102" s="87">
        <v>163</v>
      </c>
      <c r="AA102" s="87">
        <v>175</v>
      </c>
      <c r="AB102" s="87">
        <v>230</v>
      </c>
      <c r="AC102" s="87">
        <v>191</v>
      </c>
      <c r="AD102" s="87">
        <v>151</v>
      </c>
      <c r="AE102" s="87">
        <v>222</v>
      </c>
      <c r="AF102" s="87">
        <v>131</v>
      </c>
      <c r="AG102" s="87">
        <v>150</v>
      </c>
      <c r="AH102" s="87">
        <v>141</v>
      </c>
      <c r="AI102" s="87">
        <v>156</v>
      </c>
      <c r="AJ102" s="87">
        <v>246</v>
      </c>
      <c r="AK102" s="87">
        <v>160</v>
      </c>
      <c r="AL102" s="87">
        <v>177</v>
      </c>
      <c r="AM102" s="87">
        <v>155</v>
      </c>
      <c r="AN102" s="87">
        <v>95</v>
      </c>
      <c r="AO102" s="87">
        <v>258</v>
      </c>
      <c r="AP102" s="87">
        <v>169</v>
      </c>
      <c r="AQ102" s="87">
        <v>246</v>
      </c>
      <c r="AR102" s="87">
        <v>201</v>
      </c>
      <c r="AS102" s="87">
        <v>211</v>
      </c>
      <c r="AT102" s="87">
        <v>219</v>
      </c>
      <c r="AU102" s="87">
        <v>473</v>
      </c>
      <c r="AV102" s="88">
        <v>300</v>
      </c>
      <c r="AW102" s="88">
        <v>350</v>
      </c>
      <c r="AX102" s="88">
        <v>290</v>
      </c>
      <c r="AY102" s="88">
        <v>275</v>
      </c>
      <c r="AZ102" s="88">
        <v>271</v>
      </c>
      <c r="BA102" s="88">
        <v>276</v>
      </c>
      <c r="BB102" s="88">
        <v>282</v>
      </c>
      <c r="BC102" s="89">
        <v>273</v>
      </c>
      <c r="BD102" s="89">
        <v>282</v>
      </c>
      <c r="BE102" s="89">
        <v>265</v>
      </c>
      <c r="BF102" s="89">
        <v>276</v>
      </c>
      <c r="BG102" s="89">
        <v>272</v>
      </c>
      <c r="BH102" s="89">
        <v>288</v>
      </c>
      <c r="BI102" s="89">
        <v>287</v>
      </c>
      <c r="BJ102" s="89">
        <v>273</v>
      </c>
      <c r="BK102" s="89">
        <v>284</v>
      </c>
      <c r="BL102" s="89">
        <v>283</v>
      </c>
      <c r="BM102" s="89">
        <v>274</v>
      </c>
      <c r="BN102" s="90">
        <v>269</v>
      </c>
    </row>
    <row r="103" spans="1:66" x14ac:dyDescent="0.45">
      <c r="A103" s="78">
        <f t="shared" si="6"/>
        <v>368</v>
      </c>
      <c r="B103" s="79">
        <f t="shared" si="4"/>
        <v>75</v>
      </c>
      <c r="C103" s="140">
        <f t="shared" si="5"/>
        <v>20.333333333333332</v>
      </c>
      <c r="D103" s="140">
        <v>483</v>
      </c>
      <c r="E103" s="178" t="s">
        <v>125</v>
      </c>
      <c r="F103" s="76" t="s">
        <v>591</v>
      </c>
      <c r="G103" s="76" t="s">
        <v>614</v>
      </c>
      <c r="H103" s="86" t="s">
        <v>223</v>
      </c>
      <c r="I103" s="179" t="s">
        <v>764</v>
      </c>
      <c r="J103" s="87">
        <v>75</v>
      </c>
      <c r="K103" s="87">
        <v>70</v>
      </c>
      <c r="L103" s="87">
        <v>52</v>
      </c>
      <c r="M103" s="87">
        <v>66</v>
      </c>
      <c r="N103" s="87">
        <v>40</v>
      </c>
      <c r="O103" s="87">
        <v>50</v>
      </c>
      <c r="P103" s="87">
        <v>38</v>
      </c>
      <c r="Q103" s="87">
        <v>43</v>
      </c>
      <c r="R103" s="87">
        <v>41</v>
      </c>
      <c r="S103" s="87">
        <v>37</v>
      </c>
      <c r="T103" s="87">
        <v>36</v>
      </c>
      <c r="U103" s="87">
        <v>29</v>
      </c>
      <c r="V103" s="87">
        <v>27</v>
      </c>
      <c r="W103" s="87">
        <v>32</v>
      </c>
      <c r="X103" s="87">
        <v>38</v>
      </c>
      <c r="Y103" s="87">
        <v>48</v>
      </c>
      <c r="Z103" s="87">
        <v>31</v>
      </c>
      <c r="AA103" s="87">
        <v>34</v>
      </c>
      <c r="AB103" s="87">
        <v>40</v>
      </c>
      <c r="AC103" s="87">
        <v>46</v>
      </c>
      <c r="AD103" s="87">
        <v>37</v>
      </c>
      <c r="AE103" s="87">
        <v>51</v>
      </c>
      <c r="AF103" s="87">
        <v>20</v>
      </c>
      <c r="AG103" s="87">
        <v>25</v>
      </c>
      <c r="AH103" s="87">
        <v>33</v>
      </c>
      <c r="AI103" s="87">
        <v>23</v>
      </c>
      <c r="AJ103" s="87">
        <v>41</v>
      </c>
      <c r="AK103" s="87">
        <v>38</v>
      </c>
      <c r="AL103" s="87">
        <v>46</v>
      </c>
      <c r="AM103" s="87">
        <v>38</v>
      </c>
      <c r="AN103" s="87">
        <v>24</v>
      </c>
      <c r="AO103" s="87">
        <v>65</v>
      </c>
      <c r="AP103" s="87">
        <v>31</v>
      </c>
      <c r="AQ103" s="87">
        <v>38</v>
      </c>
      <c r="AR103" s="87">
        <v>27</v>
      </c>
      <c r="AS103" s="87">
        <v>8</v>
      </c>
      <c r="AT103" s="87">
        <v>15</v>
      </c>
      <c r="AU103" s="87">
        <v>38</v>
      </c>
      <c r="AV103" s="88">
        <v>75</v>
      </c>
      <c r="AW103" s="88">
        <v>50</v>
      </c>
      <c r="AX103" s="88">
        <v>52</v>
      </c>
      <c r="AY103" s="88">
        <v>55</v>
      </c>
      <c r="AZ103" s="88">
        <v>57</v>
      </c>
      <c r="BA103" s="88">
        <v>45</v>
      </c>
      <c r="BB103" s="88">
        <v>53</v>
      </c>
      <c r="BC103" s="89">
        <v>47</v>
      </c>
      <c r="BD103" s="89">
        <v>43</v>
      </c>
      <c r="BE103" s="89">
        <v>47</v>
      </c>
      <c r="BF103" s="89">
        <v>44</v>
      </c>
      <c r="BG103" s="89">
        <v>46</v>
      </c>
      <c r="BH103" s="89">
        <v>53</v>
      </c>
      <c r="BI103" s="89">
        <v>52</v>
      </c>
      <c r="BJ103" s="89">
        <v>50</v>
      </c>
      <c r="BK103" s="89">
        <v>53</v>
      </c>
      <c r="BL103" s="89">
        <v>55</v>
      </c>
      <c r="BM103" s="89">
        <v>44</v>
      </c>
      <c r="BN103" s="90">
        <v>51</v>
      </c>
    </row>
    <row r="104" spans="1:66" x14ac:dyDescent="0.45">
      <c r="A104" s="78">
        <f t="shared" si="6"/>
        <v>254</v>
      </c>
      <c r="B104" s="79">
        <f t="shared" si="4"/>
        <v>45</v>
      </c>
      <c r="C104" s="140">
        <f t="shared" si="5"/>
        <v>32</v>
      </c>
      <c r="D104" s="140">
        <v>971</v>
      </c>
      <c r="E104" s="178" t="s">
        <v>125</v>
      </c>
      <c r="F104" s="76" t="s">
        <v>591</v>
      </c>
      <c r="G104" s="76" t="s">
        <v>614</v>
      </c>
      <c r="H104" s="86" t="s">
        <v>224</v>
      </c>
      <c r="I104" s="179" t="s">
        <v>765</v>
      </c>
      <c r="J104" s="87">
        <v>37</v>
      </c>
      <c r="K104" s="87">
        <v>36</v>
      </c>
      <c r="L104" s="87">
        <v>17</v>
      </c>
      <c r="M104" s="87">
        <v>47</v>
      </c>
      <c r="N104" s="87">
        <v>20</v>
      </c>
      <c r="O104" s="87">
        <v>14</v>
      </c>
      <c r="P104" s="87">
        <v>24</v>
      </c>
      <c r="Q104" s="87">
        <v>27</v>
      </c>
      <c r="R104" s="87">
        <v>21</v>
      </c>
      <c r="S104" s="87">
        <v>12</v>
      </c>
      <c r="T104" s="87">
        <v>28</v>
      </c>
      <c r="U104" s="87">
        <v>10</v>
      </c>
      <c r="V104" s="87">
        <v>21</v>
      </c>
      <c r="W104" s="87">
        <v>15</v>
      </c>
      <c r="X104" s="87">
        <v>13</v>
      </c>
      <c r="Y104" s="87">
        <v>30</v>
      </c>
      <c r="Z104" s="87">
        <v>15</v>
      </c>
      <c r="AA104" s="87">
        <v>28</v>
      </c>
      <c r="AB104" s="87">
        <v>16</v>
      </c>
      <c r="AC104" s="87">
        <v>21</v>
      </c>
      <c r="AD104" s="87">
        <v>15</v>
      </c>
      <c r="AE104" s="87">
        <v>16</v>
      </c>
      <c r="AF104" s="87">
        <v>21</v>
      </c>
      <c r="AG104" s="87">
        <v>18</v>
      </c>
      <c r="AH104" s="87">
        <v>15</v>
      </c>
      <c r="AI104" s="87">
        <v>22</v>
      </c>
      <c r="AJ104" s="87">
        <v>20</v>
      </c>
      <c r="AK104" s="87">
        <v>19</v>
      </c>
      <c r="AL104" s="87">
        <v>28</v>
      </c>
      <c r="AM104" s="87">
        <v>14</v>
      </c>
      <c r="AN104" s="87">
        <v>18</v>
      </c>
      <c r="AO104" s="87">
        <v>6</v>
      </c>
      <c r="AP104" s="87">
        <v>23</v>
      </c>
      <c r="AQ104" s="87">
        <v>27</v>
      </c>
      <c r="AR104" s="87">
        <v>23</v>
      </c>
      <c r="AS104" s="87">
        <v>27</v>
      </c>
      <c r="AT104" s="87">
        <v>44</v>
      </c>
      <c r="AU104" s="87">
        <v>25</v>
      </c>
      <c r="AV104" s="88">
        <v>45</v>
      </c>
      <c r="AW104" s="88">
        <v>45</v>
      </c>
      <c r="AX104" s="88">
        <v>36</v>
      </c>
      <c r="AY104" s="88">
        <v>35</v>
      </c>
      <c r="AZ104" s="88">
        <v>38</v>
      </c>
      <c r="BA104" s="88">
        <v>36</v>
      </c>
      <c r="BB104" s="88">
        <v>38</v>
      </c>
      <c r="BC104" s="89">
        <v>38</v>
      </c>
      <c r="BD104" s="89">
        <v>37</v>
      </c>
      <c r="BE104" s="89">
        <v>36</v>
      </c>
      <c r="BF104" s="89">
        <v>37</v>
      </c>
      <c r="BG104" s="89">
        <v>38</v>
      </c>
      <c r="BH104" s="89">
        <v>39</v>
      </c>
      <c r="BI104" s="89">
        <v>36</v>
      </c>
      <c r="BJ104" s="89">
        <v>36</v>
      </c>
      <c r="BK104" s="89">
        <v>35</v>
      </c>
      <c r="BL104" s="89">
        <v>38</v>
      </c>
      <c r="BM104" s="89">
        <v>36</v>
      </c>
      <c r="BN104" s="90">
        <v>38</v>
      </c>
    </row>
    <row r="105" spans="1:66" x14ac:dyDescent="0.45">
      <c r="A105" s="78">
        <f t="shared" si="6"/>
        <v>4246</v>
      </c>
      <c r="B105" s="79">
        <f t="shared" si="4"/>
        <v>540</v>
      </c>
      <c r="C105" s="140">
        <f t="shared" si="5"/>
        <v>603</v>
      </c>
      <c r="D105" s="140">
        <v>3694</v>
      </c>
      <c r="E105" s="178" t="s">
        <v>125</v>
      </c>
      <c r="F105" s="76" t="s">
        <v>591</v>
      </c>
      <c r="G105" s="76" t="s">
        <v>614</v>
      </c>
      <c r="H105" s="86" t="s">
        <v>225</v>
      </c>
      <c r="I105" s="179" t="s">
        <v>766</v>
      </c>
      <c r="J105" s="87">
        <v>224</v>
      </c>
      <c r="K105" s="87">
        <v>515</v>
      </c>
      <c r="L105" s="87">
        <v>356</v>
      </c>
      <c r="M105" s="87">
        <v>446</v>
      </c>
      <c r="N105" s="87">
        <v>418</v>
      </c>
      <c r="O105" s="87">
        <v>825</v>
      </c>
      <c r="P105" s="87">
        <v>1291</v>
      </c>
      <c r="Q105" s="87">
        <v>309</v>
      </c>
      <c r="R105" s="87">
        <v>153</v>
      </c>
      <c r="S105" s="87">
        <v>180</v>
      </c>
      <c r="T105" s="87">
        <v>309</v>
      </c>
      <c r="U105" s="87">
        <v>237</v>
      </c>
      <c r="V105" s="87">
        <v>298</v>
      </c>
      <c r="W105" s="87">
        <v>497</v>
      </c>
      <c r="X105" s="87">
        <v>966</v>
      </c>
      <c r="Y105" s="87">
        <v>479</v>
      </c>
      <c r="Z105" s="87">
        <v>113</v>
      </c>
      <c r="AA105" s="87">
        <v>161</v>
      </c>
      <c r="AB105" s="87">
        <v>280</v>
      </c>
      <c r="AC105" s="87">
        <v>295</v>
      </c>
      <c r="AD105" s="87">
        <v>300</v>
      </c>
      <c r="AE105" s="87">
        <v>294</v>
      </c>
      <c r="AF105" s="87">
        <v>313</v>
      </c>
      <c r="AG105" s="87">
        <v>206</v>
      </c>
      <c r="AH105" s="87">
        <v>200</v>
      </c>
      <c r="AI105" s="87">
        <v>242</v>
      </c>
      <c r="AJ105" s="87">
        <v>269</v>
      </c>
      <c r="AK105" s="87">
        <v>232</v>
      </c>
      <c r="AL105" s="87">
        <v>212</v>
      </c>
      <c r="AM105" s="87">
        <v>229</v>
      </c>
      <c r="AN105" s="87">
        <v>18</v>
      </c>
      <c r="AO105" s="87">
        <v>415</v>
      </c>
      <c r="AP105" s="87">
        <v>450</v>
      </c>
      <c r="AQ105" s="87">
        <v>462</v>
      </c>
      <c r="AR105" s="87">
        <v>419</v>
      </c>
      <c r="AS105" s="87">
        <v>440</v>
      </c>
      <c r="AT105" s="87">
        <v>540</v>
      </c>
      <c r="AU105" s="87">
        <v>829</v>
      </c>
      <c r="AV105" s="88">
        <v>540</v>
      </c>
      <c r="AW105" s="88">
        <v>800</v>
      </c>
      <c r="AX105" s="88">
        <v>540</v>
      </c>
      <c r="AY105" s="88">
        <v>561</v>
      </c>
      <c r="AZ105" s="88">
        <v>572</v>
      </c>
      <c r="BA105" s="88">
        <v>528</v>
      </c>
      <c r="BB105" s="88">
        <v>536</v>
      </c>
      <c r="BC105" s="89">
        <v>545</v>
      </c>
      <c r="BD105" s="89">
        <v>552</v>
      </c>
      <c r="BE105" s="89">
        <v>544</v>
      </c>
      <c r="BF105" s="89">
        <v>554</v>
      </c>
      <c r="BG105" s="89">
        <v>559</v>
      </c>
      <c r="BH105" s="89">
        <v>562</v>
      </c>
      <c r="BI105" s="89">
        <v>546</v>
      </c>
      <c r="BJ105" s="89">
        <v>540</v>
      </c>
      <c r="BK105" s="89">
        <v>561</v>
      </c>
      <c r="BL105" s="89">
        <v>572</v>
      </c>
      <c r="BM105" s="89">
        <v>528</v>
      </c>
      <c r="BN105" s="90">
        <v>536</v>
      </c>
    </row>
    <row r="106" spans="1:66" x14ac:dyDescent="0.45">
      <c r="A106" s="78">
        <f t="shared" si="6"/>
        <v>48462</v>
      </c>
      <c r="B106" s="79">
        <f t="shared" si="4"/>
        <v>4200</v>
      </c>
      <c r="C106" s="140">
        <f t="shared" si="5"/>
        <v>3712.3333333333335</v>
      </c>
      <c r="D106" s="140">
        <v>10036</v>
      </c>
      <c r="E106" s="178" t="s">
        <v>125</v>
      </c>
      <c r="F106" s="76" t="s">
        <v>592</v>
      </c>
      <c r="G106" s="76" t="s">
        <v>615</v>
      </c>
      <c r="H106" s="86" t="s">
        <v>226</v>
      </c>
      <c r="I106" s="179" t="s">
        <v>767</v>
      </c>
      <c r="J106" s="87">
        <v>3338</v>
      </c>
      <c r="K106" s="87">
        <v>6843</v>
      </c>
      <c r="L106" s="87">
        <v>3814</v>
      </c>
      <c r="M106" s="87">
        <v>3810</v>
      </c>
      <c r="N106" s="87">
        <v>3570</v>
      </c>
      <c r="O106" s="87">
        <v>3609</v>
      </c>
      <c r="P106" s="87">
        <v>3983</v>
      </c>
      <c r="Q106" s="87">
        <v>4359</v>
      </c>
      <c r="R106" s="87">
        <v>10688</v>
      </c>
      <c r="S106" s="87">
        <v>770</v>
      </c>
      <c r="T106" s="87">
        <v>1822</v>
      </c>
      <c r="U106" s="87">
        <v>3150</v>
      </c>
      <c r="V106" s="87">
        <v>3245</v>
      </c>
      <c r="W106" s="87">
        <v>4105</v>
      </c>
      <c r="X106" s="87">
        <v>12010</v>
      </c>
      <c r="Y106" s="87">
        <v>4025</v>
      </c>
      <c r="Z106" s="87">
        <v>3173</v>
      </c>
      <c r="AA106" s="87">
        <v>1491</v>
      </c>
      <c r="AB106" s="87">
        <v>2613</v>
      </c>
      <c r="AC106" s="87">
        <v>3384</v>
      </c>
      <c r="AD106" s="87">
        <v>5609</v>
      </c>
      <c r="AE106" s="87">
        <v>2423</v>
      </c>
      <c r="AF106" s="87">
        <v>3193</v>
      </c>
      <c r="AG106" s="87">
        <v>2184</v>
      </c>
      <c r="AH106" s="87">
        <v>4028</v>
      </c>
      <c r="AI106" s="87">
        <v>1756</v>
      </c>
      <c r="AJ106" s="87">
        <v>4416</v>
      </c>
      <c r="AK106" s="87">
        <v>3877</v>
      </c>
      <c r="AL106" s="87">
        <v>4119</v>
      </c>
      <c r="AM106" s="87">
        <v>4194</v>
      </c>
      <c r="AN106" s="87">
        <v>3109</v>
      </c>
      <c r="AO106" s="87">
        <v>7088</v>
      </c>
      <c r="AP106" s="87">
        <v>5895</v>
      </c>
      <c r="AQ106" s="87">
        <v>4776</v>
      </c>
      <c r="AR106" s="87">
        <v>4267</v>
      </c>
      <c r="AS106" s="87">
        <v>3561</v>
      </c>
      <c r="AT106" s="87">
        <v>4214</v>
      </c>
      <c r="AU106" s="87">
        <v>3362</v>
      </c>
      <c r="AV106" s="88">
        <v>4200</v>
      </c>
      <c r="AW106" s="88">
        <v>4200</v>
      </c>
      <c r="AX106" s="88">
        <v>3670</v>
      </c>
      <c r="AY106" s="88">
        <v>3705</v>
      </c>
      <c r="AZ106" s="88">
        <v>3658</v>
      </c>
      <c r="BA106" s="88">
        <v>3527</v>
      </c>
      <c r="BB106" s="88">
        <v>3605</v>
      </c>
      <c r="BC106" s="89">
        <v>3727</v>
      </c>
      <c r="BD106" s="89">
        <v>3205</v>
      </c>
      <c r="BE106" s="89">
        <v>3228</v>
      </c>
      <c r="BF106" s="89">
        <v>3212</v>
      </c>
      <c r="BG106" s="89">
        <v>3221</v>
      </c>
      <c r="BH106" s="89">
        <v>3233</v>
      </c>
      <c r="BI106" s="89">
        <v>3190</v>
      </c>
      <c r="BJ106" s="89">
        <v>3153</v>
      </c>
      <c r="BK106" s="89">
        <v>3243</v>
      </c>
      <c r="BL106" s="89">
        <v>3178</v>
      </c>
      <c r="BM106" s="89">
        <v>3124</v>
      </c>
      <c r="BN106" s="90">
        <v>3146</v>
      </c>
    </row>
    <row r="107" spans="1:66" x14ac:dyDescent="0.45">
      <c r="A107" s="78">
        <f t="shared" si="6"/>
        <v>99898</v>
      </c>
      <c r="B107" s="79">
        <f t="shared" si="4"/>
        <v>9000</v>
      </c>
      <c r="C107" s="140">
        <f t="shared" si="5"/>
        <v>7867.333333333333</v>
      </c>
      <c r="D107" s="140">
        <v>26718</v>
      </c>
      <c r="E107" s="178" t="s">
        <v>125</v>
      </c>
      <c r="F107" s="76" t="s">
        <v>592</v>
      </c>
      <c r="G107" s="76" t="s">
        <v>615</v>
      </c>
      <c r="H107" s="86" t="s">
        <v>227</v>
      </c>
      <c r="I107" s="179" t="s">
        <v>768</v>
      </c>
      <c r="J107" s="87">
        <v>4712</v>
      </c>
      <c r="K107" s="87">
        <v>8652</v>
      </c>
      <c r="L107" s="87">
        <v>5529</v>
      </c>
      <c r="M107" s="87">
        <v>8519</v>
      </c>
      <c r="N107" s="87">
        <v>10789</v>
      </c>
      <c r="O107" s="87">
        <v>8700</v>
      </c>
      <c r="P107" s="87">
        <v>9312</v>
      </c>
      <c r="Q107" s="87">
        <v>8906</v>
      </c>
      <c r="R107" s="87">
        <v>6087</v>
      </c>
      <c r="S107" s="87">
        <v>9023</v>
      </c>
      <c r="T107" s="87">
        <v>9022</v>
      </c>
      <c r="U107" s="87">
        <v>4557</v>
      </c>
      <c r="V107" s="87">
        <v>4964</v>
      </c>
      <c r="W107" s="87">
        <v>6058</v>
      </c>
      <c r="X107" s="87">
        <v>23691</v>
      </c>
      <c r="Y107" s="87">
        <v>5379</v>
      </c>
      <c r="Z107" s="87">
        <v>3954</v>
      </c>
      <c r="AA107" s="87">
        <v>3913</v>
      </c>
      <c r="AB107" s="87">
        <v>6882</v>
      </c>
      <c r="AC107" s="87">
        <v>6520</v>
      </c>
      <c r="AD107" s="87">
        <v>9390</v>
      </c>
      <c r="AE107" s="87">
        <v>6320</v>
      </c>
      <c r="AF107" s="87">
        <v>8220</v>
      </c>
      <c r="AG107" s="87">
        <v>5956</v>
      </c>
      <c r="AH107" s="87">
        <v>6910</v>
      </c>
      <c r="AI107" s="87">
        <v>6554</v>
      </c>
      <c r="AJ107" s="87">
        <v>9849</v>
      </c>
      <c r="AK107" s="87">
        <v>9809</v>
      </c>
      <c r="AL107" s="87">
        <v>8009</v>
      </c>
      <c r="AM107" s="87">
        <v>8772</v>
      </c>
      <c r="AN107" s="87">
        <v>7006</v>
      </c>
      <c r="AO107" s="87">
        <v>12311</v>
      </c>
      <c r="AP107" s="87">
        <v>14348</v>
      </c>
      <c r="AQ107" s="87">
        <v>9032</v>
      </c>
      <c r="AR107" s="87">
        <v>7009</v>
      </c>
      <c r="AS107" s="87">
        <v>7937</v>
      </c>
      <c r="AT107" s="87">
        <v>7747</v>
      </c>
      <c r="AU107" s="87">
        <v>7918</v>
      </c>
      <c r="AV107" s="88">
        <v>9000</v>
      </c>
      <c r="AW107" s="88">
        <v>9000</v>
      </c>
      <c r="AX107" s="88">
        <v>8484</v>
      </c>
      <c r="AY107" s="88">
        <v>8484</v>
      </c>
      <c r="AZ107" s="88">
        <v>8634</v>
      </c>
      <c r="BA107" s="88">
        <v>7647</v>
      </c>
      <c r="BB107" s="88">
        <v>7571</v>
      </c>
      <c r="BC107" s="89">
        <v>7871</v>
      </c>
      <c r="BD107" s="89">
        <v>2086</v>
      </c>
      <c r="BE107" s="89">
        <v>2086</v>
      </c>
      <c r="BF107" s="89">
        <v>2086</v>
      </c>
      <c r="BG107" s="89">
        <v>2086</v>
      </c>
      <c r="BH107" s="89">
        <v>2086</v>
      </c>
      <c r="BI107" s="89">
        <v>2086</v>
      </c>
      <c r="BJ107" s="89">
        <v>2086</v>
      </c>
      <c r="BK107" s="89">
        <v>2086</v>
      </c>
      <c r="BL107" s="89">
        <v>2086</v>
      </c>
      <c r="BM107" s="89">
        <v>2086</v>
      </c>
      <c r="BN107" s="90">
        <v>2086</v>
      </c>
    </row>
    <row r="108" spans="1:66" x14ac:dyDescent="0.45">
      <c r="A108" s="78">
        <f t="shared" si="6"/>
        <v>167249</v>
      </c>
      <c r="B108" s="79">
        <f t="shared" si="4"/>
        <v>14000</v>
      </c>
      <c r="C108" s="140">
        <f t="shared" si="5"/>
        <v>12198.333333333334</v>
      </c>
      <c r="D108" s="140">
        <v>55402</v>
      </c>
      <c r="E108" s="178" t="s">
        <v>125</v>
      </c>
      <c r="F108" s="76" t="s">
        <v>592</v>
      </c>
      <c r="G108" s="76" t="s">
        <v>615</v>
      </c>
      <c r="H108" s="86" t="s">
        <v>228</v>
      </c>
      <c r="I108" s="179" t="s">
        <v>769</v>
      </c>
      <c r="J108" s="87">
        <v>15465</v>
      </c>
      <c r="K108" s="87">
        <v>23161</v>
      </c>
      <c r="L108" s="87">
        <v>11980</v>
      </c>
      <c r="M108" s="87">
        <v>12436</v>
      </c>
      <c r="N108" s="87">
        <v>14426</v>
      </c>
      <c r="O108" s="87">
        <v>15492</v>
      </c>
      <c r="P108" s="87">
        <v>14103</v>
      </c>
      <c r="Q108" s="87">
        <v>17016</v>
      </c>
      <c r="R108" s="87">
        <v>25255</v>
      </c>
      <c r="S108" s="87">
        <v>11619</v>
      </c>
      <c r="T108" s="87">
        <v>14814</v>
      </c>
      <c r="U108" s="87">
        <v>13179</v>
      </c>
      <c r="V108" s="87">
        <v>13548</v>
      </c>
      <c r="W108" s="87">
        <v>13482</v>
      </c>
      <c r="X108" s="87">
        <v>43024</v>
      </c>
      <c r="Y108" s="87">
        <v>7391</v>
      </c>
      <c r="Z108" s="87">
        <v>10337</v>
      </c>
      <c r="AA108" s="87">
        <v>6814</v>
      </c>
      <c r="AB108" s="87">
        <v>11600</v>
      </c>
      <c r="AC108" s="87">
        <v>15589</v>
      </c>
      <c r="AD108" s="87">
        <v>16327</v>
      </c>
      <c r="AE108" s="87">
        <v>8031</v>
      </c>
      <c r="AF108" s="87">
        <v>11254</v>
      </c>
      <c r="AG108" s="87">
        <v>8074</v>
      </c>
      <c r="AH108" s="87">
        <v>13855</v>
      </c>
      <c r="AI108" s="87">
        <v>9030</v>
      </c>
      <c r="AJ108" s="87">
        <v>18010</v>
      </c>
      <c r="AK108" s="87">
        <v>14622</v>
      </c>
      <c r="AL108" s="87">
        <v>14082</v>
      </c>
      <c r="AM108" s="87">
        <v>15092</v>
      </c>
      <c r="AN108" s="87">
        <v>11129</v>
      </c>
      <c r="AO108" s="87">
        <v>18499</v>
      </c>
      <c r="AP108" s="87">
        <v>32028</v>
      </c>
      <c r="AQ108" s="87">
        <v>14246</v>
      </c>
      <c r="AR108" s="87">
        <v>10956</v>
      </c>
      <c r="AS108" s="87">
        <v>11422</v>
      </c>
      <c r="AT108" s="87">
        <v>11981</v>
      </c>
      <c r="AU108" s="87">
        <v>13192</v>
      </c>
      <c r="AV108" s="88">
        <v>14000</v>
      </c>
      <c r="AW108" s="88">
        <v>14000</v>
      </c>
      <c r="AX108" s="88">
        <v>14067</v>
      </c>
      <c r="AY108" s="88">
        <v>14144</v>
      </c>
      <c r="AZ108" s="88">
        <v>14115</v>
      </c>
      <c r="BA108" s="88">
        <v>12739</v>
      </c>
      <c r="BB108" s="88">
        <v>12934</v>
      </c>
      <c r="BC108" s="89">
        <v>13003</v>
      </c>
      <c r="BD108" s="89">
        <v>4128</v>
      </c>
      <c r="BE108" s="89">
        <v>4092</v>
      </c>
      <c r="BF108" s="89">
        <v>4081</v>
      </c>
      <c r="BG108" s="89">
        <v>4081</v>
      </c>
      <c r="BH108" s="89">
        <v>4099</v>
      </c>
      <c r="BI108" s="89">
        <v>4113</v>
      </c>
      <c r="BJ108" s="89">
        <v>4113</v>
      </c>
      <c r="BK108" s="89">
        <v>4116</v>
      </c>
      <c r="BL108" s="89">
        <v>4097</v>
      </c>
      <c r="BM108" s="89">
        <v>4093</v>
      </c>
      <c r="BN108" s="90">
        <v>4093</v>
      </c>
    </row>
    <row r="109" spans="1:66" x14ac:dyDescent="0.45">
      <c r="A109" s="78">
        <f t="shared" si="6"/>
        <v>104853</v>
      </c>
      <c r="B109" s="79">
        <f t="shared" si="4"/>
        <v>8500</v>
      </c>
      <c r="C109" s="140">
        <f t="shared" si="5"/>
        <v>8378</v>
      </c>
      <c r="D109" s="140">
        <v>31669</v>
      </c>
      <c r="E109" s="178" t="s">
        <v>125</v>
      </c>
      <c r="F109" s="76" t="s">
        <v>592</v>
      </c>
      <c r="G109" s="76" t="s">
        <v>615</v>
      </c>
      <c r="H109" s="86" t="s">
        <v>229</v>
      </c>
      <c r="I109" s="179" t="s">
        <v>770</v>
      </c>
      <c r="J109" s="87">
        <v>6534</v>
      </c>
      <c r="K109" s="87">
        <v>12779</v>
      </c>
      <c r="L109" s="87">
        <v>6937</v>
      </c>
      <c r="M109" s="87">
        <v>8801</v>
      </c>
      <c r="N109" s="87">
        <v>10861</v>
      </c>
      <c r="O109" s="87">
        <v>0</v>
      </c>
      <c r="P109" s="87">
        <v>20496</v>
      </c>
      <c r="Q109" s="87">
        <v>13788</v>
      </c>
      <c r="R109" s="87">
        <v>9552</v>
      </c>
      <c r="S109" s="87">
        <v>7487</v>
      </c>
      <c r="T109" s="87">
        <v>8787</v>
      </c>
      <c r="U109" s="87">
        <v>7654</v>
      </c>
      <c r="V109" s="87">
        <v>7535</v>
      </c>
      <c r="W109" s="87">
        <v>8489</v>
      </c>
      <c r="X109" s="87">
        <v>29004</v>
      </c>
      <c r="Y109" s="87">
        <v>6491</v>
      </c>
      <c r="Z109" s="87">
        <v>4462</v>
      </c>
      <c r="AA109" s="87">
        <v>3198</v>
      </c>
      <c r="AB109" s="87">
        <v>5515</v>
      </c>
      <c r="AC109" s="87">
        <v>7244</v>
      </c>
      <c r="AD109" s="87">
        <v>10148</v>
      </c>
      <c r="AE109" s="87">
        <v>6340</v>
      </c>
      <c r="AF109" s="87">
        <v>8926</v>
      </c>
      <c r="AG109" s="87">
        <v>4788</v>
      </c>
      <c r="AH109" s="87">
        <v>7906</v>
      </c>
      <c r="AI109" s="87">
        <v>5117</v>
      </c>
      <c r="AJ109" s="87">
        <v>10694</v>
      </c>
      <c r="AK109" s="87">
        <v>9391</v>
      </c>
      <c r="AL109" s="87">
        <v>8963</v>
      </c>
      <c r="AM109" s="87">
        <v>9141</v>
      </c>
      <c r="AN109" s="87">
        <v>7999</v>
      </c>
      <c r="AO109" s="87">
        <v>13027</v>
      </c>
      <c r="AP109" s="87">
        <v>13703</v>
      </c>
      <c r="AQ109" s="87">
        <v>8338</v>
      </c>
      <c r="AR109" s="87">
        <v>9157</v>
      </c>
      <c r="AS109" s="87">
        <v>8044</v>
      </c>
      <c r="AT109" s="87">
        <v>8607</v>
      </c>
      <c r="AU109" s="87">
        <v>8483</v>
      </c>
      <c r="AV109" s="88">
        <v>8500</v>
      </c>
      <c r="AW109" s="88">
        <v>8500</v>
      </c>
      <c r="AX109" s="88">
        <v>7156</v>
      </c>
      <c r="AY109" s="88">
        <v>7083</v>
      </c>
      <c r="AZ109" s="88">
        <v>7204</v>
      </c>
      <c r="BA109" s="88">
        <v>6344</v>
      </c>
      <c r="BB109" s="88">
        <v>6574</v>
      </c>
      <c r="BC109" s="89">
        <v>6756</v>
      </c>
      <c r="BD109" s="89">
        <v>2275</v>
      </c>
      <c r="BE109" s="89">
        <v>2275</v>
      </c>
      <c r="BF109" s="89">
        <v>2260</v>
      </c>
      <c r="BG109" s="89">
        <v>2255</v>
      </c>
      <c r="BH109" s="89">
        <v>2260</v>
      </c>
      <c r="BI109" s="89">
        <v>2259</v>
      </c>
      <c r="BJ109" s="89">
        <v>2263</v>
      </c>
      <c r="BK109" s="89">
        <v>2264</v>
      </c>
      <c r="BL109" s="89">
        <v>2264</v>
      </c>
      <c r="BM109" s="89">
        <v>2260</v>
      </c>
      <c r="BN109" s="90">
        <v>2260</v>
      </c>
    </row>
    <row r="110" spans="1:66" x14ac:dyDescent="0.45">
      <c r="A110" s="78">
        <f t="shared" si="6"/>
        <v>30054</v>
      </c>
      <c r="B110" s="79">
        <f t="shared" si="4"/>
        <v>2650</v>
      </c>
      <c r="C110" s="140">
        <f t="shared" si="5"/>
        <v>2594.3333333333335</v>
      </c>
      <c r="D110" s="140">
        <v>8662</v>
      </c>
      <c r="E110" s="178" t="s">
        <v>125</v>
      </c>
      <c r="F110" s="76" t="s">
        <v>592</v>
      </c>
      <c r="G110" s="76" t="s">
        <v>615</v>
      </c>
      <c r="H110" s="86" t="s">
        <v>230</v>
      </c>
      <c r="I110" s="179" t="s">
        <v>771</v>
      </c>
      <c r="J110" s="87">
        <v>1673</v>
      </c>
      <c r="K110" s="87">
        <v>2730</v>
      </c>
      <c r="L110" s="87">
        <v>1997</v>
      </c>
      <c r="M110" s="87">
        <v>2245</v>
      </c>
      <c r="N110" s="87">
        <v>2059</v>
      </c>
      <c r="O110" s="87">
        <v>2148</v>
      </c>
      <c r="P110" s="87">
        <v>2518</v>
      </c>
      <c r="Q110" s="87">
        <v>2465</v>
      </c>
      <c r="R110" s="87">
        <v>5180</v>
      </c>
      <c r="S110" s="87">
        <v>1652</v>
      </c>
      <c r="T110" s="87">
        <v>2156</v>
      </c>
      <c r="U110" s="87">
        <v>1780</v>
      </c>
      <c r="V110" s="87">
        <v>1834</v>
      </c>
      <c r="W110" s="87">
        <v>1704</v>
      </c>
      <c r="X110" s="87">
        <v>8499</v>
      </c>
      <c r="Y110" s="87">
        <v>1335</v>
      </c>
      <c r="Z110" s="87">
        <v>842</v>
      </c>
      <c r="AA110" s="87">
        <v>966</v>
      </c>
      <c r="AB110" s="87">
        <v>1704</v>
      </c>
      <c r="AC110" s="87">
        <v>1892</v>
      </c>
      <c r="AD110" s="87">
        <v>3147</v>
      </c>
      <c r="AE110" s="87">
        <v>1974</v>
      </c>
      <c r="AF110" s="87">
        <v>2362</v>
      </c>
      <c r="AG110" s="87">
        <v>1877</v>
      </c>
      <c r="AH110" s="87">
        <v>2367</v>
      </c>
      <c r="AI110" s="87">
        <v>1696</v>
      </c>
      <c r="AJ110" s="87">
        <v>3117</v>
      </c>
      <c r="AK110" s="87">
        <v>2499</v>
      </c>
      <c r="AL110" s="87">
        <v>2423</v>
      </c>
      <c r="AM110" s="87">
        <v>1316</v>
      </c>
      <c r="AN110" s="87">
        <v>4178</v>
      </c>
      <c r="AO110" s="87">
        <v>4407</v>
      </c>
      <c r="AP110" s="87">
        <v>2604</v>
      </c>
      <c r="AQ110" s="87">
        <v>2502</v>
      </c>
      <c r="AR110" s="87">
        <v>2342</v>
      </c>
      <c r="AS110" s="87">
        <v>2855</v>
      </c>
      <c r="AT110" s="87">
        <v>2755</v>
      </c>
      <c r="AU110" s="87">
        <v>2173</v>
      </c>
      <c r="AV110" s="88">
        <v>2650</v>
      </c>
      <c r="AW110" s="88">
        <v>2650</v>
      </c>
      <c r="AX110" s="88">
        <v>2583</v>
      </c>
      <c r="AY110" s="88">
        <v>2551</v>
      </c>
      <c r="AZ110" s="88">
        <v>2575</v>
      </c>
      <c r="BA110" s="88">
        <v>2372</v>
      </c>
      <c r="BB110" s="88">
        <v>2437</v>
      </c>
      <c r="BC110" s="89">
        <v>2493</v>
      </c>
      <c r="BD110" s="89">
        <v>558</v>
      </c>
      <c r="BE110" s="89">
        <v>558</v>
      </c>
      <c r="BF110" s="89">
        <v>558</v>
      </c>
      <c r="BG110" s="89">
        <v>558</v>
      </c>
      <c r="BH110" s="89">
        <v>558</v>
      </c>
      <c r="BI110" s="89">
        <v>558</v>
      </c>
      <c r="BJ110" s="89">
        <v>558</v>
      </c>
      <c r="BK110" s="89">
        <v>558</v>
      </c>
      <c r="BL110" s="89">
        <v>558</v>
      </c>
      <c r="BM110" s="89">
        <v>558</v>
      </c>
      <c r="BN110" s="90">
        <v>558</v>
      </c>
    </row>
    <row r="111" spans="1:66" x14ac:dyDescent="0.45">
      <c r="A111" s="78">
        <f t="shared" si="6"/>
        <v>0</v>
      </c>
      <c r="B111" s="79">
        <f t="shared" si="4"/>
        <v>0</v>
      </c>
      <c r="C111" s="140">
        <f t="shared" si="5"/>
        <v>0</v>
      </c>
      <c r="D111" s="140">
        <v>0</v>
      </c>
      <c r="E111" s="178" t="s">
        <v>125</v>
      </c>
      <c r="F111" s="76" t="s">
        <v>592</v>
      </c>
      <c r="G111" s="76" t="s">
        <v>616</v>
      </c>
      <c r="H111" s="86" t="s">
        <v>231</v>
      </c>
      <c r="I111" s="179" t="s">
        <v>772</v>
      </c>
      <c r="J111" s="87">
        <v>0</v>
      </c>
      <c r="K111" s="87">
        <v>0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87">
        <v>0</v>
      </c>
      <c r="T111" s="87">
        <v>0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7">
        <v>0</v>
      </c>
      <c r="AA111" s="87">
        <v>0</v>
      </c>
      <c r="AB111" s="87">
        <v>0</v>
      </c>
      <c r="AC111" s="87">
        <v>0</v>
      </c>
      <c r="AD111" s="87">
        <v>0</v>
      </c>
      <c r="AE111" s="87">
        <v>1</v>
      </c>
      <c r="AF111" s="87">
        <v>2</v>
      </c>
      <c r="AG111" s="87">
        <v>1</v>
      </c>
      <c r="AH111" s="87">
        <v>0</v>
      </c>
      <c r="AI111" s="87">
        <v>0</v>
      </c>
      <c r="AJ111" s="87">
        <v>0</v>
      </c>
      <c r="AK111" s="87">
        <v>0</v>
      </c>
      <c r="AL111" s="87">
        <v>0</v>
      </c>
      <c r="AM111" s="87">
        <v>0</v>
      </c>
      <c r="AN111" s="87">
        <v>0</v>
      </c>
      <c r="AO111" s="87">
        <v>0</v>
      </c>
      <c r="AP111" s="87">
        <v>0</v>
      </c>
      <c r="AQ111" s="87">
        <v>0</v>
      </c>
      <c r="AR111" s="87">
        <v>0</v>
      </c>
      <c r="AS111" s="87">
        <v>0</v>
      </c>
      <c r="AT111" s="87">
        <v>0</v>
      </c>
      <c r="AU111" s="87">
        <v>0</v>
      </c>
      <c r="AV111" s="88">
        <v>0</v>
      </c>
      <c r="AW111" s="88">
        <v>0</v>
      </c>
      <c r="AX111" s="88">
        <v>1</v>
      </c>
      <c r="AY111" s="88">
        <v>1</v>
      </c>
      <c r="AZ111" s="88">
        <v>1</v>
      </c>
      <c r="BA111" s="88">
        <v>1</v>
      </c>
      <c r="BB111" s="88">
        <v>1</v>
      </c>
      <c r="BC111" s="89">
        <v>1</v>
      </c>
      <c r="BD111" s="89">
        <v>1</v>
      </c>
      <c r="BE111" s="89">
        <v>1</v>
      </c>
      <c r="BF111" s="89">
        <v>1</v>
      </c>
      <c r="BG111" s="89">
        <v>1</v>
      </c>
      <c r="BH111" s="89">
        <v>1</v>
      </c>
      <c r="BI111" s="89">
        <v>1</v>
      </c>
      <c r="BJ111" s="89">
        <v>1</v>
      </c>
      <c r="BK111" s="89">
        <v>1</v>
      </c>
      <c r="BL111" s="89">
        <v>1</v>
      </c>
      <c r="BM111" s="89">
        <v>1</v>
      </c>
      <c r="BN111" s="90">
        <v>1</v>
      </c>
    </row>
    <row r="112" spans="1:66" x14ac:dyDescent="0.45">
      <c r="A112" s="78">
        <f t="shared" si="6"/>
        <v>0</v>
      </c>
      <c r="B112" s="79">
        <f t="shared" si="4"/>
        <v>0</v>
      </c>
      <c r="C112" s="140">
        <f t="shared" si="5"/>
        <v>0</v>
      </c>
      <c r="D112" s="140">
        <v>0</v>
      </c>
      <c r="E112" s="178" t="s">
        <v>125</v>
      </c>
      <c r="F112" s="76" t="s">
        <v>593</v>
      </c>
      <c r="G112" s="76" t="s">
        <v>617</v>
      </c>
      <c r="H112" s="86" t="s">
        <v>232</v>
      </c>
      <c r="I112" s="179" t="s">
        <v>773</v>
      </c>
      <c r="J112" s="87">
        <v>0</v>
      </c>
      <c r="K112" s="87">
        <v>0</v>
      </c>
      <c r="L112" s="87">
        <v>0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87">
        <v>0</v>
      </c>
      <c r="T112" s="87">
        <v>0</v>
      </c>
      <c r="U112" s="87">
        <v>0</v>
      </c>
      <c r="V112" s="87">
        <v>0</v>
      </c>
      <c r="W112" s="87">
        <v>0</v>
      </c>
      <c r="X112" s="87">
        <v>0</v>
      </c>
      <c r="Y112" s="87">
        <v>0</v>
      </c>
      <c r="Z112" s="87">
        <v>0</v>
      </c>
      <c r="AA112" s="87">
        <v>0</v>
      </c>
      <c r="AB112" s="87">
        <v>0</v>
      </c>
      <c r="AC112" s="87">
        <v>0</v>
      </c>
      <c r="AD112" s="87">
        <v>0</v>
      </c>
      <c r="AE112" s="87">
        <v>0</v>
      </c>
      <c r="AF112" s="87">
        <v>0</v>
      </c>
      <c r="AG112" s="87">
        <v>0</v>
      </c>
      <c r="AH112" s="87">
        <v>0</v>
      </c>
      <c r="AI112" s="87">
        <v>0</v>
      </c>
      <c r="AJ112" s="87">
        <v>0</v>
      </c>
      <c r="AK112" s="87">
        <v>0</v>
      </c>
      <c r="AL112" s="87">
        <v>0</v>
      </c>
      <c r="AM112" s="87">
        <v>0</v>
      </c>
      <c r="AN112" s="87">
        <v>0</v>
      </c>
      <c r="AO112" s="87">
        <v>0</v>
      </c>
      <c r="AP112" s="87">
        <v>0</v>
      </c>
      <c r="AQ112" s="87">
        <v>0</v>
      </c>
      <c r="AR112" s="87">
        <v>0</v>
      </c>
      <c r="AS112" s="87">
        <v>0</v>
      </c>
      <c r="AT112" s="87">
        <v>0</v>
      </c>
      <c r="AU112" s="87">
        <v>0</v>
      </c>
      <c r="AV112" s="88">
        <v>0</v>
      </c>
      <c r="AW112" s="88">
        <v>0</v>
      </c>
      <c r="AX112" s="88">
        <v>0</v>
      </c>
      <c r="AY112" s="88">
        <v>401</v>
      </c>
      <c r="AZ112" s="88">
        <v>401</v>
      </c>
      <c r="BA112" s="88">
        <v>401</v>
      </c>
      <c r="BB112" s="88">
        <v>401</v>
      </c>
      <c r="BC112" s="89">
        <v>401</v>
      </c>
      <c r="BD112" s="89">
        <v>401</v>
      </c>
      <c r="BE112" s="89">
        <v>401</v>
      </c>
      <c r="BF112" s="89">
        <v>401</v>
      </c>
      <c r="BG112" s="89">
        <v>401</v>
      </c>
      <c r="BH112" s="89">
        <v>401</v>
      </c>
      <c r="BI112" s="89">
        <v>401</v>
      </c>
      <c r="BJ112" s="89">
        <v>401</v>
      </c>
      <c r="BK112" s="89">
        <v>401</v>
      </c>
      <c r="BL112" s="89">
        <v>401</v>
      </c>
      <c r="BM112" s="89">
        <v>401</v>
      </c>
      <c r="BN112" s="90">
        <v>401</v>
      </c>
    </row>
    <row r="113" spans="1:66" x14ac:dyDescent="0.45">
      <c r="A113" s="78">
        <f t="shared" si="6"/>
        <v>0</v>
      </c>
      <c r="B113" s="79">
        <f t="shared" si="4"/>
        <v>0</v>
      </c>
      <c r="C113" s="140">
        <f t="shared" si="5"/>
        <v>0</v>
      </c>
      <c r="D113" s="140">
        <v>0</v>
      </c>
      <c r="E113" s="178" t="s">
        <v>125</v>
      </c>
      <c r="F113" s="76" t="s">
        <v>593</v>
      </c>
      <c r="G113" s="76" t="s">
        <v>617</v>
      </c>
      <c r="H113" s="86" t="s">
        <v>233</v>
      </c>
      <c r="I113" s="179" t="s">
        <v>774</v>
      </c>
      <c r="J113" s="87">
        <v>0</v>
      </c>
      <c r="K113" s="87">
        <v>0</v>
      </c>
      <c r="L113" s="87">
        <v>0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87">
        <v>0</v>
      </c>
      <c r="T113" s="87">
        <v>0</v>
      </c>
      <c r="U113" s="87">
        <v>0</v>
      </c>
      <c r="V113" s="87">
        <v>0</v>
      </c>
      <c r="W113" s="87">
        <v>0</v>
      </c>
      <c r="X113" s="87">
        <v>0</v>
      </c>
      <c r="Y113" s="87">
        <v>0</v>
      </c>
      <c r="Z113" s="87">
        <v>0</v>
      </c>
      <c r="AA113" s="87">
        <v>0</v>
      </c>
      <c r="AB113" s="87">
        <v>0</v>
      </c>
      <c r="AC113" s="87">
        <v>0</v>
      </c>
      <c r="AD113" s="87">
        <v>0</v>
      </c>
      <c r="AE113" s="87">
        <v>0</v>
      </c>
      <c r="AF113" s="87">
        <v>0</v>
      </c>
      <c r="AG113" s="87">
        <v>0</v>
      </c>
      <c r="AH113" s="87">
        <v>0</v>
      </c>
      <c r="AI113" s="87">
        <v>0</v>
      </c>
      <c r="AJ113" s="87">
        <v>0</v>
      </c>
      <c r="AK113" s="87">
        <v>0</v>
      </c>
      <c r="AL113" s="87">
        <v>0</v>
      </c>
      <c r="AM113" s="87">
        <v>0</v>
      </c>
      <c r="AN113" s="87">
        <v>0</v>
      </c>
      <c r="AO113" s="87">
        <v>0</v>
      </c>
      <c r="AP113" s="87">
        <v>0</v>
      </c>
      <c r="AQ113" s="87">
        <v>0</v>
      </c>
      <c r="AR113" s="87">
        <v>0</v>
      </c>
      <c r="AS113" s="87">
        <v>0</v>
      </c>
      <c r="AT113" s="87">
        <v>0</v>
      </c>
      <c r="AU113" s="87">
        <v>0</v>
      </c>
      <c r="AV113" s="88">
        <v>0</v>
      </c>
      <c r="AW113" s="88">
        <v>0</v>
      </c>
      <c r="AX113" s="88">
        <v>0</v>
      </c>
      <c r="AY113" s="88">
        <v>462</v>
      </c>
      <c r="AZ113" s="88">
        <v>462</v>
      </c>
      <c r="BA113" s="88">
        <v>462</v>
      </c>
      <c r="BB113" s="88">
        <v>462</v>
      </c>
      <c r="BC113" s="89">
        <v>462</v>
      </c>
      <c r="BD113" s="89">
        <v>462</v>
      </c>
      <c r="BE113" s="89">
        <v>462</v>
      </c>
      <c r="BF113" s="89">
        <v>462</v>
      </c>
      <c r="BG113" s="89">
        <v>462</v>
      </c>
      <c r="BH113" s="89">
        <v>462</v>
      </c>
      <c r="BI113" s="89">
        <v>462</v>
      </c>
      <c r="BJ113" s="89">
        <v>462</v>
      </c>
      <c r="BK113" s="89">
        <v>462</v>
      </c>
      <c r="BL113" s="89">
        <v>462</v>
      </c>
      <c r="BM113" s="89">
        <v>462</v>
      </c>
      <c r="BN113" s="90">
        <v>462</v>
      </c>
    </row>
    <row r="114" spans="1:66" x14ac:dyDescent="0.45">
      <c r="A114" s="78">
        <f t="shared" si="6"/>
        <v>0</v>
      </c>
      <c r="B114" s="79">
        <f t="shared" si="4"/>
        <v>0</v>
      </c>
      <c r="C114" s="140">
        <f t="shared" si="5"/>
        <v>0</v>
      </c>
      <c r="D114" s="140">
        <v>0</v>
      </c>
      <c r="E114" s="178" t="s">
        <v>125</v>
      </c>
      <c r="F114" s="76" t="s">
        <v>593</v>
      </c>
      <c r="G114" s="76" t="s">
        <v>617</v>
      </c>
      <c r="H114" s="86" t="s">
        <v>234</v>
      </c>
      <c r="I114" s="179" t="s">
        <v>775</v>
      </c>
      <c r="J114" s="87">
        <v>0</v>
      </c>
      <c r="K114" s="87">
        <v>0</v>
      </c>
      <c r="L114" s="87">
        <v>0</v>
      </c>
      <c r="M114" s="87">
        <v>0</v>
      </c>
      <c r="N114" s="87">
        <v>0</v>
      </c>
      <c r="O114" s="87">
        <v>0</v>
      </c>
      <c r="P114" s="87">
        <v>0</v>
      </c>
      <c r="Q114" s="87">
        <v>0</v>
      </c>
      <c r="R114" s="87">
        <v>0</v>
      </c>
      <c r="S114" s="87">
        <v>0</v>
      </c>
      <c r="T114" s="87">
        <v>0</v>
      </c>
      <c r="U114" s="87">
        <v>0</v>
      </c>
      <c r="V114" s="87">
        <v>0</v>
      </c>
      <c r="W114" s="87">
        <v>0</v>
      </c>
      <c r="X114" s="87">
        <v>0</v>
      </c>
      <c r="Y114" s="87">
        <v>0</v>
      </c>
      <c r="Z114" s="87">
        <v>0</v>
      </c>
      <c r="AA114" s="87">
        <v>0</v>
      </c>
      <c r="AB114" s="87">
        <v>0</v>
      </c>
      <c r="AC114" s="87">
        <v>0</v>
      </c>
      <c r="AD114" s="87">
        <v>0</v>
      </c>
      <c r="AE114" s="87">
        <v>0</v>
      </c>
      <c r="AF114" s="87">
        <v>0</v>
      </c>
      <c r="AG114" s="87">
        <v>0</v>
      </c>
      <c r="AH114" s="87">
        <v>0</v>
      </c>
      <c r="AI114" s="87">
        <v>0</v>
      </c>
      <c r="AJ114" s="87">
        <v>0</v>
      </c>
      <c r="AK114" s="87">
        <v>0</v>
      </c>
      <c r="AL114" s="87">
        <v>0</v>
      </c>
      <c r="AM114" s="87">
        <v>0</v>
      </c>
      <c r="AN114" s="87">
        <v>0</v>
      </c>
      <c r="AO114" s="87">
        <v>0</v>
      </c>
      <c r="AP114" s="87">
        <v>0</v>
      </c>
      <c r="AQ114" s="87">
        <v>0</v>
      </c>
      <c r="AR114" s="87">
        <v>0</v>
      </c>
      <c r="AS114" s="87">
        <v>0</v>
      </c>
      <c r="AT114" s="87">
        <v>0</v>
      </c>
      <c r="AU114" s="87">
        <v>0</v>
      </c>
      <c r="AV114" s="88">
        <v>0</v>
      </c>
      <c r="AW114" s="88">
        <v>0</v>
      </c>
      <c r="AX114" s="88">
        <v>0</v>
      </c>
      <c r="AY114" s="88">
        <v>1739</v>
      </c>
      <c r="AZ114" s="88">
        <v>1739</v>
      </c>
      <c r="BA114" s="88">
        <v>1739</v>
      </c>
      <c r="BB114" s="88">
        <v>1739</v>
      </c>
      <c r="BC114" s="89">
        <v>1739</v>
      </c>
      <c r="BD114" s="89">
        <v>1739</v>
      </c>
      <c r="BE114" s="89">
        <v>1739</v>
      </c>
      <c r="BF114" s="89">
        <v>1739</v>
      </c>
      <c r="BG114" s="89">
        <v>1739</v>
      </c>
      <c r="BH114" s="89">
        <v>1739</v>
      </c>
      <c r="BI114" s="89">
        <v>1739</v>
      </c>
      <c r="BJ114" s="89">
        <v>1739</v>
      </c>
      <c r="BK114" s="89">
        <v>1739</v>
      </c>
      <c r="BL114" s="89">
        <v>1739</v>
      </c>
      <c r="BM114" s="89">
        <v>1739</v>
      </c>
      <c r="BN114" s="90">
        <v>1739</v>
      </c>
    </row>
    <row r="115" spans="1:66" x14ac:dyDescent="0.45">
      <c r="A115" s="78">
        <f t="shared" si="6"/>
        <v>0</v>
      </c>
      <c r="B115" s="79">
        <f t="shared" si="4"/>
        <v>0</v>
      </c>
      <c r="C115" s="140">
        <f t="shared" si="5"/>
        <v>0</v>
      </c>
      <c r="D115" s="140">
        <v>0</v>
      </c>
      <c r="E115" s="178" t="s">
        <v>125</v>
      </c>
      <c r="F115" s="76" t="s">
        <v>593</v>
      </c>
      <c r="G115" s="76" t="s">
        <v>617</v>
      </c>
      <c r="H115" s="86" t="s">
        <v>235</v>
      </c>
      <c r="I115" s="179" t="s">
        <v>776</v>
      </c>
      <c r="J115" s="87">
        <v>0</v>
      </c>
      <c r="K115" s="87">
        <v>0</v>
      </c>
      <c r="L115" s="87">
        <v>0</v>
      </c>
      <c r="M115" s="87">
        <v>0</v>
      </c>
      <c r="N115" s="87">
        <v>0</v>
      </c>
      <c r="O115" s="87">
        <v>0</v>
      </c>
      <c r="P115" s="87">
        <v>0</v>
      </c>
      <c r="Q115" s="87">
        <v>0</v>
      </c>
      <c r="R115" s="87">
        <v>0</v>
      </c>
      <c r="S115" s="87">
        <v>0</v>
      </c>
      <c r="T115" s="87">
        <v>0</v>
      </c>
      <c r="U115" s="87">
        <v>0</v>
      </c>
      <c r="V115" s="87">
        <v>0</v>
      </c>
      <c r="W115" s="87">
        <v>0</v>
      </c>
      <c r="X115" s="87">
        <v>0</v>
      </c>
      <c r="Y115" s="87">
        <v>0</v>
      </c>
      <c r="Z115" s="87">
        <v>0</v>
      </c>
      <c r="AA115" s="87">
        <v>0</v>
      </c>
      <c r="AB115" s="87">
        <v>0</v>
      </c>
      <c r="AC115" s="87">
        <v>0</v>
      </c>
      <c r="AD115" s="87">
        <v>0</v>
      </c>
      <c r="AE115" s="87">
        <v>0</v>
      </c>
      <c r="AF115" s="87">
        <v>0</v>
      </c>
      <c r="AG115" s="87">
        <v>0</v>
      </c>
      <c r="AH115" s="87">
        <v>0</v>
      </c>
      <c r="AI115" s="87">
        <v>0</v>
      </c>
      <c r="AJ115" s="87">
        <v>0</v>
      </c>
      <c r="AK115" s="87">
        <v>0</v>
      </c>
      <c r="AL115" s="87">
        <v>0</v>
      </c>
      <c r="AM115" s="87">
        <v>0</v>
      </c>
      <c r="AN115" s="87">
        <v>0</v>
      </c>
      <c r="AO115" s="87">
        <v>0</v>
      </c>
      <c r="AP115" s="87">
        <v>0</v>
      </c>
      <c r="AQ115" s="87">
        <v>0</v>
      </c>
      <c r="AR115" s="87">
        <v>0</v>
      </c>
      <c r="AS115" s="87">
        <v>0</v>
      </c>
      <c r="AT115" s="87">
        <v>0</v>
      </c>
      <c r="AU115" s="87">
        <v>0</v>
      </c>
      <c r="AV115" s="88">
        <v>0</v>
      </c>
      <c r="AW115" s="88">
        <v>0</v>
      </c>
      <c r="AX115" s="88">
        <v>0</v>
      </c>
      <c r="AY115" s="88">
        <v>707</v>
      </c>
      <c r="AZ115" s="88">
        <v>707</v>
      </c>
      <c r="BA115" s="88">
        <v>707</v>
      </c>
      <c r="BB115" s="88">
        <v>707</v>
      </c>
      <c r="BC115" s="89">
        <v>707</v>
      </c>
      <c r="BD115" s="89">
        <v>707</v>
      </c>
      <c r="BE115" s="89">
        <v>707</v>
      </c>
      <c r="BF115" s="89">
        <v>707</v>
      </c>
      <c r="BG115" s="89">
        <v>707</v>
      </c>
      <c r="BH115" s="89">
        <v>707</v>
      </c>
      <c r="BI115" s="89">
        <v>707</v>
      </c>
      <c r="BJ115" s="89">
        <v>707</v>
      </c>
      <c r="BK115" s="89">
        <v>707</v>
      </c>
      <c r="BL115" s="89">
        <v>707</v>
      </c>
      <c r="BM115" s="89">
        <v>707</v>
      </c>
      <c r="BN115" s="90">
        <v>707</v>
      </c>
    </row>
    <row r="116" spans="1:66" x14ac:dyDescent="0.45">
      <c r="A116" s="78">
        <f t="shared" si="6"/>
        <v>0</v>
      </c>
      <c r="B116" s="79">
        <f t="shared" si="4"/>
        <v>0</v>
      </c>
      <c r="C116" s="140">
        <f t="shared" si="5"/>
        <v>0</v>
      </c>
      <c r="D116" s="140">
        <v>0</v>
      </c>
      <c r="E116" s="178" t="s">
        <v>125</v>
      </c>
      <c r="F116" s="76" t="s">
        <v>593</v>
      </c>
      <c r="G116" s="76" t="s">
        <v>617</v>
      </c>
      <c r="H116" s="86" t="s">
        <v>236</v>
      </c>
      <c r="I116" s="179" t="s">
        <v>777</v>
      </c>
      <c r="J116" s="87">
        <v>0</v>
      </c>
      <c r="K116" s="87">
        <v>0</v>
      </c>
      <c r="L116" s="87">
        <v>0</v>
      </c>
      <c r="M116" s="87">
        <v>0</v>
      </c>
      <c r="N116" s="87">
        <v>0</v>
      </c>
      <c r="O116" s="87">
        <v>0</v>
      </c>
      <c r="P116" s="87">
        <v>0</v>
      </c>
      <c r="Q116" s="87">
        <v>0</v>
      </c>
      <c r="R116" s="87">
        <v>0</v>
      </c>
      <c r="S116" s="87">
        <v>0</v>
      </c>
      <c r="T116" s="87">
        <v>0</v>
      </c>
      <c r="U116" s="87">
        <v>0</v>
      </c>
      <c r="V116" s="87">
        <v>0</v>
      </c>
      <c r="W116" s="87">
        <v>0</v>
      </c>
      <c r="X116" s="87">
        <v>0</v>
      </c>
      <c r="Y116" s="87">
        <v>0</v>
      </c>
      <c r="Z116" s="87">
        <v>0</v>
      </c>
      <c r="AA116" s="87">
        <v>0</v>
      </c>
      <c r="AB116" s="87">
        <v>0</v>
      </c>
      <c r="AC116" s="87">
        <v>0</v>
      </c>
      <c r="AD116" s="87">
        <v>0</v>
      </c>
      <c r="AE116" s="87">
        <v>0</v>
      </c>
      <c r="AF116" s="87">
        <v>0</v>
      </c>
      <c r="AG116" s="87">
        <v>0</v>
      </c>
      <c r="AH116" s="87">
        <v>0</v>
      </c>
      <c r="AI116" s="87">
        <v>0</v>
      </c>
      <c r="AJ116" s="87">
        <v>0</v>
      </c>
      <c r="AK116" s="87">
        <v>0</v>
      </c>
      <c r="AL116" s="87">
        <v>0</v>
      </c>
      <c r="AM116" s="87">
        <v>0</v>
      </c>
      <c r="AN116" s="87">
        <v>0</v>
      </c>
      <c r="AO116" s="87">
        <v>0</v>
      </c>
      <c r="AP116" s="87">
        <v>0</v>
      </c>
      <c r="AQ116" s="87">
        <v>0</v>
      </c>
      <c r="AR116" s="87">
        <v>0</v>
      </c>
      <c r="AS116" s="87">
        <v>0</v>
      </c>
      <c r="AT116" s="87">
        <v>0</v>
      </c>
      <c r="AU116" s="87">
        <v>0</v>
      </c>
      <c r="AV116" s="88">
        <v>0</v>
      </c>
      <c r="AW116" s="88">
        <v>0</v>
      </c>
      <c r="AX116" s="88">
        <v>0</v>
      </c>
      <c r="AY116" s="88">
        <v>165</v>
      </c>
      <c r="AZ116" s="88">
        <v>165</v>
      </c>
      <c r="BA116" s="88">
        <v>165</v>
      </c>
      <c r="BB116" s="88">
        <v>165</v>
      </c>
      <c r="BC116" s="89">
        <v>165</v>
      </c>
      <c r="BD116" s="89">
        <v>165</v>
      </c>
      <c r="BE116" s="89">
        <v>165</v>
      </c>
      <c r="BF116" s="89">
        <v>165</v>
      </c>
      <c r="BG116" s="89">
        <v>165</v>
      </c>
      <c r="BH116" s="89">
        <v>165</v>
      </c>
      <c r="BI116" s="89">
        <v>165</v>
      </c>
      <c r="BJ116" s="89">
        <v>165</v>
      </c>
      <c r="BK116" s="89">
        <v>165</v>
      </c>
      <c r="BL116" s="89">
        <v>165</v>
      </c>
      <c r="BM116" s="89">
        <v>165</v>
      </c>
      <c r="BN116" s="90">
        <v>165</v>
      </c>
    </row>
    <row r="117" spans="1:66" x14ac:dyDescent="0.45">
      <c r="A117" s="78">
        <f t="shared" si="6"/>
        <v>0</v>
      </c>
      <c r="B117" s="79">
        <f t="shared" si="4"/>
        <v>0</v>
      </c>
      <c r="C117" s="140">
        <f t="shared" si="5"/>
        <v>0</v>
      </c>
      <c r="D117" s="140">
        <v>0</v>
      </c>
      <c r="E117" s="178" t="s">
        <v>125</v>
      </c>
      <c r="F117" s="76" t="s">
        <v>593</v>
      </c>
      <c r="G117" s="76" t="s">
        <v>617</v>
      </c>
      <c r="H117" s="86" t="s">
        <v>237</v>
      </c>
      <c r="I117" s="179" t="s">
        <v>778</v>
      </c>
      <c r="J117" s="87">
        <v>0</v>
      </c>
      <c r="K117" s="87">
        <v>0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87">
        <v>0</v>
      </c>
      <c r="T117" s="87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>
        <v>0</v>
      </c>
      <c r="AE117" s="87">
        <v>0</v>
      </c>
      <c r="AF117" s="87">
        <v>0</v>
      </c>
      <c r="AG117" s="87">
        <v>0</v>
      </c>
      <c r="AH117" s="87">
        <v>0</v>
      </c>
      <c r="AI117" s="87">
        <v>0</v>
      </c>
      <c r="AJ117" s="87">
        <v>0</v>
      </c>
      <c r="AK117" s="87">
        <v>0</v>
      </c>
      <c r="AL117" s="87">
        <v>0</v>
      </c>
      <c r="AM117" s="87">
        <v>0</v>
      </c>
      <c r="AN117" s="87">
        <v>0</v>
      </c>
      <c r="AO117" s="87">
        <v>0</v>
      </c>
      <c r="AP117" s="87">
        <v>0</v>
      </c>
      <c r="AQ117" s="87">
        <v>0</v>
      </c>
      <c r="AR117" s="87">
        <v>0</v>
      </c>
      <c r="AS117" s="87">
        <v>0</v>
      </c>
      <c r="AT117" s="87">
        <v>0</v>
      </c>
      <c r="AU117" s="87">
        <v>0</v>
      </c>
      <c r="AV117" s="88">
        <v>0</v>
      </c>
      <c r="AW117" s="88">
        <v>0</v>
      </c>
      <c r="AX117" s="88">
        <v>0</v>
      </c>
      <c r="AY117" s="88">
        <v>612</v>
      </c>
      <c r="AZ117" s="88">
        <v>612</v>
      </c>
      <c r="BA117" s="88">
        <v>612</v>
      </c>
      <c r="BB117" s="88">
        <v>612</v>
      </c>
      <c r="BC117" s="89">
        <v>612</v>
      </c>
      <c r="BD117" s="89">
        <v>612</v>
      </c>
      <c r="BE117" s="89">
        <v>612</v>
      </c>
      <c r="BF117" s="89">
        <v>612</v>
      </c>
      <c r="BG117" s="89">
        <v>612</v>
      </c>
      <c r="BH117" s="89">
        <v>612</v>
      </c>
      <c r="BI117" s="89">
        <v>612</v>
      </c>
      <c r="BJ117" s="89">
        <v>612</v>
      </c>
      <c r="BK117" s="89">
        <v>612</v>
      </c>
      <c r="BL117" s="89">
        <v>612</v>
      </c>
      <c r="BM117" s="89">
        <v>612</v>
      </c>
      <c r="BN117" s="90">
        <v>612</v>
      </c>
    </row>
    <row r="118" spans="1:66" x14ac:dyDescent="0.45">
      <c r="A118" s="78">
        <f t="shared" si="6"/>
        <v>0</v>
      </c>
      <c r="B118" s="79">
        <f t="shared" si="4"/>
        <v>0</v>
      </c>
      <c r="C118" s="140">
        <f t="shared" si="5"/>
        <v>0</v>
      </c>
      <c r="D118" s="140">
        <v>0</v>
      </c>
      <c r="E118" s="178" t="s">
        <v>125</v>
      </c>
      <c r="F118" s="76" t="s">
        <v>593</v>
      </c>
      <c r="G118" s="76" t="s">
        <v>617</v>
      </c>
      <c r="H118" s="86" t="s">
        <v>238</v>
      </c>
      <c r="I118" s="179" t="s">
        <v>779</v>
      </c>
      <c r="J118" s="87">
        <v>0</v>
      </c>
      <c r="K118" s="87">
        <v>0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87">
        <v>0</v>
      </c>
      <c r="T118" s="87">
        <v>0</v>
      </c>
      <c r="U118" s="87">
        <v>0</v>
      </c>
      <c r="V118" s="87">
        <v>0</v>
      </c>
      <c r="W118" s="87">
        <v>0</v>
      </c>
      <c r="X118" s="87">
        <v>0</v>
      </c>
      <c r="Y118" s="87">
        <v>0</v>
      </c>
      <c r="Z118" s="87">
        <v>0</v>
      </c>
      <c r="AA118" s="87">
        <v>0</v>
      </c>
      <c r="AB118" s="87">
        <v>0</v>
      </c>
      <c r="AC118" s="87">
        <v>0</v>
      </c>
      <c r="AD118" s="87">
        <v>0</v>
      </c>
      <c r="AE118" s="87">
        <v>0</v>
      </c>
      <c r="AF118" s="87">
        <v>0</v>
      </c>
      <c r="AG118" s="87">
        <v>0</v>
      </c>
      <c r="AH118" s="87">
        <v>0</v>
      </c>
      <c r="AI118" s="87">
        <v>0</v>
      </c>
      <c r="AJ118" s="87">
        <v>0</v>
      </c>
      <c r="AK118" s="87">
        <v>0</v>
      </c>
      <c r="AL118" s="87">
        <v>0</v>
      </c>
      <c r="AM118" s="87">
        <v>0</v>
      </c>
      <c r="AN118" s="87">
        <v>0</v>
      </c>
      <c r="AO118" s="87">
        <v>0</v>
      </c>
      <c r="AP118" s="87">
        <v>0</v>
      </c>
      <c r="AQ118" s="87">
        <v>0</v>
      </c>
      <c r="AR118" s="87">
        <v>0</v>
      </c>
      <c r="AS118" s="87">
        <v>0</v>
      </c>
      <c r="AT118" s="87">
        <v>0</v>
      </c>
      <c r="AU118" s="87">
        <v>0</v>
      </c>
      <c r="AV118" s="88">
        <v>0</v>
      </c>
      <c r="AW118" s="88">
        <v>0</v>
      </c>
      <c r="AX118" s="88">
        <v>0</v>
      </c>
      <c r="AY118" s="88">
        <v>45</v>
      </c>
      <c r="AZ118" s="88">
        <v>45</v>
      </c>
      <c r="BA118" s="88">
        <v>45</v>
      </c>
      <c r="BB118" s="88">
        <v>45</v>
      </c>
      <c r="BC118" s="89">
        <v>45</v>
      </c>
      <c r="BD118" s="89">
        <v>45</v>
      </c>
      <c r="BE118" s="89">
        <v>45</v>
      </c>
      <c r="BF118" s="89">
        <v>45</v>
      </c>
      <c r="BG118" s="89">
        <v>45</v>
      </c>
      <c r="BH118" s="89">
        <v>45</v>
      </c>
      <c r="BI118" s="89">
        <v>45</v>
      </c>
      <c r="BJ118" s="89">
        <v>45</v>
      </c>
      <c r="BK118" s="89">
        <v>45</v>
      </c>
      <c r="BL118" s="89">
        <v>45</v>
      </c>
      <c r="BM118" s="89">
        <v>45</v>
      </c>
      <c r="BN118" s="90">
        <v>45</v>
      </c>
    </row>
    <row r="119" spans="1:66" x14ac:dyDescent="0.45">
      <c r="A119" s="78">
        <f t="shared" si="6"/>
        <v>0</v>
      </c>
      <c r="B119" s="79">
        <f t="shared" si="4"/>
        <v>0</v>
      </c>
      <c r="C119" s="140">
        <f t="shared" si="5"/>
        <v>0</v>
      </c>
      <c r="D119" s="140">
        <v>0</v>
      </c>
      <c r="E119" s="178" t="s">
        <v>125</v>
      </c>
      <c r="F119" s="76" t="s">
        <v>593</v>
      </c>
      <c r="G119" s="76" t="s">
        <v>617</v>
      </c>
      <c r="H119" s="86" t="s">
        <v>239</v>
      </c>
      <c r="I119" s="179" t="s">
        <v>780</v>
      </c>
      <c r="J119" s="87">
        <v>0</v>
      </c>
      <c r="K119" s="87">
        <v>0</v>
      </c>
      <c r="L119" s="87">
        <v>0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87">
        <v>0</v>
      </c>
      <c r="T119" s="87">
        <v>0</v>
      </c>
      <c r="U119" s="87">
        <v>0</v>
      </c>
      <c r="V119" s="87">
        <v>0</v>
      </c>
      <c r="W119" s="87">
        <v>0</v>
      </c>
      <c r="X119" s="87">
        <v>0</v>
      </c>
      <c r="Y119" s="87">
        <v>0</v>
      </c>
      <c r="Z119" s="87">
        <v>0</v>
      </c>
      <c r="AA119" s="87">
        <v>0</v>
      </c>
      <c r="AB119" s="87">
        <v>0</v>
      </c>
      <c r="AC119" s="87">
        <v>0</v>
      </c>
      <c r="AD119" s="87">
        <v>0</v>
      </c>
      <c r="AE119" s="87">
        <v>0</v>
      </c>
      <c r="AF119" s="87">
        <v>0</v>
      </c>
      <c r="AG119" s="87">
        <v>0</v>
      </c>
      <c r="AH119" s="87">
        <v>0</v>
      </c>
      <c r="AI119" s="87">
        <v>0</v>
      </c>
      <c r="AJ119" s="87">
        <v>0</v>
      </c>
      <c r="AK119" s="87">
        <v>0</v>
      </c>
      <c r="AL119" s="87">
        <v>0</v>
      </c>
      <c r="AM119" s="87">
        <v>0</v>
      </c>
      <c r="AN119" s="87">
        <v>0</v>
      </c>
      <c r="AO119" s="87">
        <v>0</v>
      </c>
      <c r="AP119" s="87">
        <v>0</v>
      </c>
      <c r="AQ119" s="87">
        <v>0</v>
      </c>
      <c r="AR119" s="87">
        <v>0</v>
      </c>
      <c r="AS119" s="87">
        <v>0</v>
      </c>
      <c r="AT119" s="87">
        <v>0</v>
      </c>
      <c r="AU119" s="87">
        <v>0</v>
      </c>
      <c r="AV119" s="88">
        <v>0</v>
      </c>
      <c r="AW119" s="88">
        <v>0</v>
      </c>
      <c r="AX119" s="88">
        <v>0</v>
      </c>
      <c r="AY119" s="88">
        <v>375</v>
      </c>
      <c r="AZ119" s="88">
        <v>375</v>
      </c>
      <c r="BA119" s="88">
        <v>375</v>
      </c>
      <c r="BB119" s="88">
        <v>375</v>
      </c>
      <c r="BC119" s="89">
        <v>375</v>
      </c>
      <c r="BD119" s="89">
        <v>375</v>
      </c>
      <c r="BE119" s="89">
        <v>375</v>
      </c>
      <c r="BF119" s="89">
        <v>375</v>
      </c>
      <c r="BG119" s="89">
        <v>375</v>
      </c>
      <c r="BH119" s="89">
        <v>375</v>
      </c>
      <c r="BI119" s="89">
        <v>375</v>
      </c>
      <c r="BJ119" s="89">
        <v>375</v>
      </c>
      <c r="BK119" s="89">
        <v>375</v>
      </c>
      <c r="BL119" s="89">
        <v>375</v>
      </c>
      <c r="BM119" s="89">
        <v>375</v>
      </c>
      <c r="BN119" s="90">
        <v>375</v>
      </c>
    </row>
    <row r="120" spans="1:66" x14ac:dyDescent="0.45">
      <c r="A120" s="78">
        <f t="shared" si="6"/>
        <v>0</v>
      </c>
      <c r="B120" s="79">
        <f t="shared" si="4"/>
        <v>0</v>
      </c>
      <c r="C120" s="140">
        <f t="shared" si="5"/>
        <v>0</v>
      </c>
      <c r="D120" s="140">
        <v>0</v>
      </c>
      <c r="E120" s="178" t="s">
        <v>125</v>
      </c>
      <c r="F120" s="76" t="s">
        <v>593</v>
      </c>
      <c r="G120" s="76" t="s">
        <v>617</v>
      </c>
      <c r="H120" s="86" t="s">
        <v>240</v>
      </c>
      <c r="I120" s="179" t="s">
        <v>781</v>
      </c>
      <c r="J120" s="87">
        <v>0</v>
      </c>
      <c r="K120" s="87">
        <v>0</v>
      </c>
      <c r="L120" s="87">
        <v>0</v>
      </c>
      <c r="M120" s="87">
        <v>0</v>
      </c>
      <c r="N120" s="87">
        <v>0</v>
      </c>
      <c r="O120" s="87">
        <v>0</v>
      </c>
      <c r="P120" s="87">
        <v>0</v>
      </c>
      <c r="Q120" s="87">
        <v>0</v>
      </c>
      <c r="R120" s="87">
        <v>0</v>
      </c>
      <c r="S120" s="87">
        <v>0</v>
      </c>
      <c r="T120" s="87">
        <v>0</v>
      </c>
      <c r="U120" s="87">
        <v>0</v>
      </c>
      <c r="V120" s="87">
        <v>0</v>
      </c>
      <c r="W120" s="87">
        <v>0</v>
      </c>
      <c r="X120" s="87">
        <v>0</v>
      </c>
      <c r="Y120" s="87">
        <v>0</v>
      </c>
      <c r="Z120" s="87">
        <v>0</v>
      </c>
      <c r="AA120" s="87">
        <v>0</v>
      </c>
      <c r="AB120" s="87">
        <v>0</v>
      </c>
      <c r="AC120" s="87">
        <v>0</v>
      </c>
      <c r="AD120" s="87">
        <v>0</v>
      </c>
      <c r="AE120" s="87">
        <v>0</v>
      </c>
      <c r="AF120" s="87">
        <v>0</v>
      </c>
      <c r="AG120" s="87">
        <v>0</v>
      </c>
      <c r="AH120" s="87">
        <v>0</v>
      </c>
      <c r="AI120" s="87">
        <v>0</v>
      </c>
      <c r="AJ120" s="87">
        <v>0</v>
      </c>
      <c r="AK120" s="87">
        <v>0</v>
      </c>
      <c r="AL120" s="87">
        <v>0</v>
      </c>
      <c r="AM120" s="87">
        <v>0</v>
      </c>
      <c r="AN120" s="87">
        <v>0</v>
      </c>
      <c r="AO120" s="87">
        <v>0</v>
      </c>
      <c r="AP120" s="87">
        <v>0</v>
      </c>
      <c r="AQ120" s="87">
        <v>0</v>
      </c>
      <c r="AR120" s="87">
        <v>0</v>
      </c>
      <c r="AS120" s="87">
        <v>0</v>
      </c>
      <c r="AT120" s="87">
        <v>0</v>
      </c>
      <c r="AU120" s="87">
        <v>0</v>
      </c>
      <c r="AV120" s="88">
        <v>0</v>
      </c>
      <c r="AW120" s="88">
        <v>0</v>
      </c>
      <c r="AX120" s="88">
        <v>0</v>
      </c>
      <c r="AY120" s="88">
        <v>2969</v>
      </c>
      <c r="AZ120" s="88">
        <v>2969</v>
      </c>
      <c r="BA120" s="88">
        <v>2969</v>
      </c>
      <c r="BB120" s="88">
        <v>2969</v>
      </c>
      <c r="BC120" s="89">
        <v>2969</v>
      </c>
      <c r="BD120" s="89">
        <v>2969</v>
      </c>
      <c r="BE120" s="89">
        <v>2969</v>
      </c>
      <c r="BF120" s="89">
        <v>2969</v>
      </c>
      <c r="BG120" s="89">
        <v>2969</v>
      </c>
      <c r="BH120" s="89">
        <v>2969</v>
      </c>
      <c r="BI120" s="89">
        <v>2969</v>
      </c>
      <c r="BJ120" s="89">
        <v>2969</v>
      </c>
      <c r="BK120" s="89">
        <v>2969</v>
      </c>
      <c r="BL120" s="89">
        <v>2969</v>
      </c>
      <c r="BM120" s="89">
        <v>2969</v>
      </c>
      <c r="BN120" s="90">
        <v>2969</v>
      </c>
    </row>
    <row r="121" spans="1:66" x14ac:dyDescent="0.45">
      <c r="A121" s="78">
        <f t="shared" si="6"/>
        <v>0</v>
      </c>
      <c r="B121" s="79">
        <f t="shared" si="4"/>
        <v>0</v>
      </c>
      <c r="C121" s="140">
        <f t="shared" si="5"/>
        <v>0</v>
      </c>
      <c r="D121" s="140">
        <v>0</v>
      </c>
      <c r="E121" s="178" t="s">
        <v>125</v>
      </c>
      <c r="F121" s="76" t="s">
        <v>593</v>
      </c>
      <c r="G121" s="76" t="s">
        <v>617</v>
      </c>
      <c r="H121" s="86" t="s">
        <v>241</v>
      </c>
      <c r="I121" s="179" t="s">
        <v>782</v>
      </c>
      <c r="J121" s="87">
        <v>0</v>
      </c>
      <c r="K121" s="87">
        <v>0</v>
      </c>
      <c r="L121" s="87">
        <v>0</v>
      </c>
      <c r="M121" s="87">
        <v>0</v>
      </c>
      <c r="N121" s="87">
        <v>0</v>
      </c>
      <c r="O121" s="87">
        <v>0</v>
      </c>
      <c r="P121" s="87">
        <v>0</v>
      </c>
      <c r="Q121" s="87">
        <v>0</v>
      </c>
      <c r="R121" s="87">
        <v>0</v>
      </c>
      <c r="S121" s="87">
        <v>0</v>
      </c>
      <c r="T121" s="87">
        <v>0</v>
      </c>
      <c r="U121" s="87">
        <v>0</v>
      </c>
      <c r="V121" s="87">
        <v>0</v>
      </c>
      <c r="W121" s="87">
        <v>0</v>
      </c>
      <c r="X121" s="87">
        <v>0</v>
      </c>
      <c r="Y121" s="87">
        <v>0</v>
      </c>
      <c r="Z121" s="87">
        <v>0</v>
      </c>
      <c r="AA121" s="87">
        <v>0</v>
      </c>
      <c r="AB121" s="87">
        <v>0</v>
      </c>
      <c r="AC121" s="87">
        <v>0</v>
      </c>
      <c r="AD121" s="87">
        <v>0</v>
      </c>
      <c r="AE121" s="87">
        <v>0</v>
      </c>
      <c r="AF121" s="87">
        <v>0</v>
      </c>
      <c r="AG121" s="87">
        <v>0</v>
      </c>
      <c r="AH121" s="87">
        <v>0</v>
      </c>
      <c r="AI121" s="87">
        <v>0</v>
      </c>
      <c r="AJ121" s="87">
        <v>0</v>
      </c>
      <c r="AK121" s="87">
        <v>0</v>
      </c>
      <c r="AL121" s="87">
        <v>0</v>
      </c>
      <c r="AM121" s="87">
        <v>0</v>
      </c>
      <c r="AN121" s="87">
        <v>0</v>
      </c>
      <c r="AO121" s="87">
        <v>0</v>
      </c>
      <c r="AP121" s="87">
        <v>0</v>
      </c>
      <c r="AQ121" s="87">
        <v>0</v>
      </c>
      <c r="AR121" s="87">
        <v>0</v>
      </c>
      <c r="AS121" s="87">
        <v>0</v>
      </c>
      <c r="AT121" s="87">
        <v>0</v>
      </c>
      <c r="AU121" s="87">
        <v>0</v>
      </c>
      <c r="AV121" s="88">
        <v>0</v>
      </c>
      <c r="AW121" s="88">
        <v>0</v>
      </c>
      <c r="AX121" s="88">
        <v>0</v>
      </c>
      <c r="AY121" s="88">
        <v>2116</v>
      </c>
      <c r="AZ121" s="88">
        <v>2116</v>
      </c>
      <c r="BA121" s="88">
        <v>2116</v>
      </c>
      <c r="BB121" s="88">
        <v>2116</v>
      </c>
      <c r="BC121" s="89">
        <v>2116</v>
      </c>
      <c r="BD121" s="89">
        <v>2116</v>
      </c>
      <c r="BE121" s="89">
        <v>2116</v>
      </c>
      <c r="BF121" s="89">
        <v>2116</v>
      </c>
      <c r="BG121" s="89">
        <v>2116</v>
      </c>
      <c r="BH121" s="89">
        <v>2116</v>
      </c>
      <c r="BI121" s="89">
        <v>2116</v>
      </c>
      <c r="BJ121" s="89">
        <v>2116</v>
      </c>
      <c r="BK121" s="89">
        <v>2116</v>
      </c>
      <c r="BL121" s="89">
        <v>2116</v>
      </c>
      <c r="BM121" s="89">
        <v>2116</v>
      </c>
      <c r="BN121" s="90">
        <v>2116</v>
      </c>
    </row>
    <row r="122" spans="1:66" x14ac:dyDescent="0.45">
      <c r="A122" s="78">
        <f t="shared" si="6"/>
        <v>0</v>
      </c>
      <c r="B122" s="79">
        <f t="shared" si="4"/>
        <v>0</v>
      </c>
      <c r="C122" s="140">
        <f t="shared" si="5"/>
        <v>0</v>
      </c>
      <c r="D122" s="140">
        <v>0</v>
      </c>
      <c r="E122" s="178" t="s">
        <v>125</v>
      </c>
      <c r="F122" s="76" t="s">
        <v>593</v>
      </c>
      <c r="G122" s="76" t="s">
        <v>617</v>
      </c>
      <c r="H122" s="86" t="s">
        <v>242</v>
      </c>
      <c r="I122" s="179" t="s">
        <v>783</v>
      </c>
      <c r="J122" s="87">
        <v>0</v>
      </c>
      <c r="K122" s="87">
        <v>0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87">
        <v>0</v>
      </c>
      <c r="T122" s="87">
        <v>0</v>
      </c>
      <c r="U122" s="87">
        <v>0</v>
      </c>
      <c r="V122" s="87">
        <v>0</v>
      </c>
      <c r="W122" s="87">
        <v>0</v>
      </c>
      <c r="X122" s="87">
        <v>0</v>
      </c>
      <c r="Y122" s="87">
        <v>0</v>
      </c>
      <c r="Z122" s="87">
        <v>0</v>
      </c>
      <c r="AA122" s="87">
        <v>0</v>
      </c>
      <c r="AB122" s="87">
        <v>0</v>
      </c>
      <c r="AC122" s="87">
        <v>0</v>
      </c>
      <c r="AD122" s="87">
        <v>0</v>
      </c>
      <c r="AE122" s="87">
        <v>0</v>
      </c>
      <c r="AF122" s="87">
        <v>0</v>
      </c>
      <c r="AG122" s="87">
        <v>0</v>
      </c>
      <c r="AH122" s="87">
        <v>0</v>
      </c>
      <c r="AI122" s="87">
        <v>0</v>
      </c>
      <c r="AJ122" s="87">
        <v>0</v>
      </c>
      <c r="AK122" s="87">
        <v>0</v>
      </c>
      <c r="AL122" s="87">
        <v>0</v>
      </c>
      <c r="AM122" s="87">
        <v>0</v>
      </c>
      <c r="AN122" s="87">
        <v>0</v>
      </c>
      <c r="AO122" s="87">
        <v>0</v>
      </c>
      <c r="AP122" s="87">
        <v>0</v>
      </c>
      <c r="AQ122" s="87">
        <v>0</v>
      </c>
      <c r="AR122" s="87">
        <v>0</v>
      </c>
      <c r="AS122" s="87">
        <v>0</v>
      </c>
      <c r="AT122" s="87">
        <v>0</v>
      </c>
      <c r="AU122" s="87">
        <v>0</v>
      </c>
      <c r="AV122" s="88">
        <v>0</v>
      </c>
      <c r="AW122" s="88">
        <v>0</v>
      </c>
      <c r="AX122" s="88">
        <v>0</v>
      </c>
      <c r="AY122" s="88">
        <v>8514</v>
      </c>
      <c r="AZ122" s="88">
        <v>8514</v>
      </c>
      <c r="BA122" s="88">
        <v>8514</v>
      </c>
      <c r="BB122" s="88">
        <v>8514</v>
      </c>
      <c r="BC122" s="89">
        <v>8514</v>
      </c>
      <c r="BD122" s="89">
        <v>8514</v>
      </c>
      <c r="BE122" s="89">
        <v>8514</v>
      </c>
      <c r="BF122" s="89">
        <v>8514</v>
      </c>
      <c r="BG122" s="89">
        <v>8514</v>
      </c>
      <c r="BH122" s="89">
        <v>8514</v>
      </c>
      <c r="BI122" s="89">
        <v>8514</v>
      </c>
      <c r="BJ122" s="89">
        <v>8514</v>
      </c>
      <c r="BK122" s="89">
        <v>8514</v>
      </c>
      <c r="BL122" s="89">
        <v>8514</v>
      </c>
      <c r="BM122" s="89">
        <v>8514</v>
      </c>
      <c r="BN122" s="90">
        <v>8514</v>
      </c>
    </row>
    <row r="123" spans="1:66" x14ac:dyDescent="0.45">
      <c r="A123" s="78">
        <f t="shared" si="6"/>
        <v>0</v>
      </c>
      <c r="B123" s="79">
        <f t="shared" si="4"/>
        <v>0</v>
      </c>
      <c r="C123" s="140">
        <f t="shared" si="5"/>
        <v>0</v>
      </c>
      <c r="D123" s="140">
        <v>0</v>
      </c>
      <c r="E123" s="178" t="s">
        <v>125</v>
      </c>
      <c r="F123" s="76" t="s">
        <v>593</v>
      </c>
      <c r="G123" s="76" t="s">
        <v>617</v>
      </c>
      <c r="H123" s="86" t="s">
        <v>243</v>
      </c>
      <c r="I123" s="179" t="s">
        <v>784</v>
      </c>
      <c r="J123" s="87">
        <v>0</v>
      </c>
      <c r="K123" s="87">
        <v>0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87">
        <v>0</v>
      </c>
      <c r="T123" s="87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>
        <v>0</v>
      </c>
      <c r="AE123" s="87">
        <v>0</v>
      </c>
      <c r="AF123" s="87">
        <v>0</v>
      </c>
      <c r="AG123" s="87">
        <v>0</v>
      </c>
      <c r="AH123" s="87">
        <v>0</v>
      </c>
      <c r="AI123" s="87">
        <v>0</v>
      </c>
      <c r="AJ123" s="87">
        <v>0</v>
      </c>
      <c r="AK123" s="87">
        <v>0</v>
      </c>
      <c r="AL123" s="87">
        <v>0</v>
      </c>
      <c r="AM123" s="87">
        <v>0</v>
      </c>
      <c r="AN123" s="87">
        <v>0</v>
      </c>
      <c r="AO123" s="87">
        <v>0</v>
      </c>
      <c r="AP123" s="87">
        <v>0</v>
      </c>
      <c r="AQ123" s="87">
        <v>0</v>
      </c>
      <c r="AR123" s="87">
        <v>0</v>
      </c>
      <c r="AS123" s="87">
        <v>0</v>
      </c>
      <c r="AT123" s="87">
        <v>0</v>
      </c>
      <c r="AU123" s="87">
        <v>0</v>
      </c>
      <c r="AV123" s="88">
        <v>0</v>
      </c>
      <c r="AW123" s="88">
        <v>0</v>
      </c>
      <c r="AX123" s="88">
        <v>0</v>
      </c>
      <c r="AY123" s="88">
        <v>4556</v>
      </c>
      <c r="AZ123" s="88">
        <v>4556</v>
      </c>
      <c r="BA123" s="88">
        <v>4556</v>
      </c>
      <c r="BB123" s="88">
        <v>4556</v>
      </c>
      <c r="BC123" s="89">
        <v>4556</v>
      </c>
      <c r="BD123" s="89">
        <v>4556</v>
      </c>
      <c r="BE123" s="89">
        <v>4556</v>
      </c>
      <c r="BF123" s="89">
        <v>4556</v>
      </c>
      <c r="BG123" s="89">
        <v>4556</v>
      </c>
      <c r="BH123" s="89">
        <v>4556</v>
      </c>
      <c r="BI123" s="89">
        <v>4556</v>
      </c>
      <c r="BJ123" s="89">
        <v>4556</v>
      </c>
      <c r="BK123" s="89">
        <v>4556</v>
      </c>
      <c r="BL123" s="89">
        <v>4556</v>
      </c>
      <c r="BM123" s="89">
        <v>4556</v>
      </c>
      <c r="BN123" s="90">
        <v>4556</v>
      </c>
    </row>
    <row r="124" spans="1:66" x14ac:dyDescent="0.45">
      <c r="A124" s="78">
        <f t="shared" si="6"/>
        <v>0</v>
      </c>
      <c r="B124" s="79">
        <f t="shared" si="4"/>
        <v>0</v>
      </c>
      <c r="C124" s="140">
        <f t="shared" si="5"/>
        <v>0</v>
      </c>
      <c r="D124" s="140">
        <v>0</v>
      </c>
      <c r="E124" s="178" t="s">
        <v>125</v>
      </c>
      <c r="F124" s="76" t="s">
        <v>593</v>
      </c>
      <c r="G124" s="76" t="s">
        <v>617</v>
      </c>
      <c r="H124" s="86" t="s">
        <v>244</v>
      </c>
      <c r="I124" s="179" t="s">
        <v>785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87">
        <v>0</v>
      </c>
      <c r="T124" s="87">
        <v>0</v>
      </c>
      <c r="U124" s="87">
        <v>0</v>
      </c>
      <c r="V124" s="87">
        <v>0</v>
      </c>
      <c r="W124" s="87">
        <v>0</v>
      </c>
      <c r="X124" s="87">
        <v>0</v>
      </c>
      <c r="Y124" s="87">
        <v>0</v>
      </c>
      <c r="Z124" s="87">
        <v>0</v>
      </c>
      <c r="AA124" s="87">
        <v>0</v>
      </c>
      <c r="AB124" s="87">
        <v>0</v>
      </c>
      <c r="AC124" s="87">
        <v>0</v>
      </c>
      <c r="AD124" s="87">
        <v>0</v>
      </c>
      <c r="AE124" s="87">
        <v>0</v>
      </c>
      <c r="AF124" s="87">
        <v>0</v>
      </c>
      <c r="AG124" s="87">
        <v>0</v>
      </c>
      <c r="AH124" s="87">
        <v>0</v>
      </c>
      <c r="AI124" s="87">
        <v>0</v>
      </c>
      <c r="AJ124" s="87">
        <v>0</v>
      </c>
      <c r="AK124" s="87">
        <v>0</v>
      </c>
      <c r="AL124" s="87">
        <v>0</v>
      </c>
      <c r="AM124" s="87">
        <v>0</v>
      </c>
      <c r="AN124" s="87">
        <v>0</v>
      </c>
      <c r="AO124" s="87">
        <v>0</v>
      </c>
      <c r="AP124" s="87">
        <v>0</v>
      </c>
      <c r="AQ124" s="87">
        <v>0</v>
      </c>
      <c r="AR124" s="87">
        <v>0</v>
      </c>
      <c r="AS124" s="87">
        <v>0</v>
      </c>
      <c r="AT124" s="87">
        <v>0</v>
      </c>
      <c r="AU124" s="87">
        <v>0</v>
      </c>
      <c r="AV124" s="88">
        <v>0</v>
      </c>
      <c r="AW124" s="88">
        <v>0</v>
      </c>
      <c r="AX124" s="88">
        <v>0</v>
      </c>
      <c r="AY124" s="88">
        <v>2810</v>
      </c>
      <c r="AZ124" s="88">
        <v>2810</v>
      </c>
      <c r="BA124" s="88">
        <v>2810</v>
      </c>
      <c r="BB124" s="88">
        <v>2810</v>
      </c>
      <c r="BC124" s="89">
        <v>2810</v>
      </c>
      <c r="BD124" s="89">
        <v>2810</v>
      </c>
      <c r="BE124" s="89">
        <v>2810</v>
      </c>
      <c r="BF124" s="89">
        <v>2810</v>
      </c>
      <c r="BG124" s="89">
        <v>2810</v>
      </c>
      <c r="BH124" s="89">
        <v>2810</v>
      </c>
      <c r="BI124" s="89">
        <v>2810</v>
      </c>
      <c r="BJ124" s="89">
        <v>2810</v>
      </c>
      <c r="BK124" s="89">
        <v>2810</v>
      </c>
      <c r="BL124" s="89">
        <v>2810</v>
      </c>
      <c r="BM124" s="89">
        <v>2810</v>
      </c>
      <c r="BN124" s="90">
        <v>2810</v>
      </c>
    </row>
    <row r="125" spans="1:66" x14ac:dyDescent="0.45">
      <c r="A125" s="78">
        <f t="shared" si="6"/>
        <v>0</v>
      </c>
      <c r="B125" s="79">
        <f t="shared" si="4"/>
        <v>0</v>
      </c>
      <c r="C125" s="140">
        <f t="shared" si="5"/>
        <v>0</v>
      </c>
      <c r="D125" s="140">
        <v>0</v>
      </c>
      <c r="E125" s="178" t="s">
        <v>125</v>
      </c>
      <c r="F125" s="76" t="s">
        <v>593</v>
      </c>
      <c r="G125" s="76" t="s">
        <v>617</v>
      </c>
      <c r="H125" s="86" t="s">
        <v>245</v>
      </c>
      <c r="I125" s="179" t="s">
        <v>786</v>
      </c>
      <c r="J125" s="87">
        <v>0</v>
      </c>
      <c r="K125" s="87">
        <v>0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87">
        <v>0</v>
      </c>
      <c r="T125" s="87">
        <v>0</v>
      </c>
      <c r="U125" s="87">
        <v>0</v>
      </c>
      <c r="V125" s="87">
        <v>0</v>
      </c>
      <c r="W125" s="87">
        <v>0</v>
      </c>
      <c r="X125" s="87">
        <v>0</v>
      </c>
      <c r="Y125" s="87">
        <v>0</v>
      </c>
      <c r="Z125" s="87">
        <v>0</v>
      </c>
      <c r="AA125" s="87">
        <v>0</v>
      </c>
      <c r="AB125" s="87">
        <v>0</v>
      </c>
      <c r="AC125" s="87">
        <v>0</v>
      </c>
      <c r="AD125" s="87">
        <v>0</v>
      </c>
      <c r="AE125" s="87">
        <v>0</v>
      </c>
      <c r="AF125" s="87">
        <v>0</v>
      </c>
      <c r="AG125" s="87">
        <v>0</v>
      </c>
      <c r="AH125" s="87">
        <v>0</v>
      </c>
      <c r="AI125" s="87">
        <v>0</v>
      </c>
      <c r="AJ125" s="87">
        <v>0</v>
      </c>
      <c r="AK125" s="87">
        <v>0</v>
      </c>
      <c r="AL125" s="87">
        <v>0</v>
      </c>
      <c r="AM125" s="87">
        <v>0</v>
      </c>
      <c r="AN125" s="87">
        <v>0</v>
      </c>
      <c r="AO125" s="87">
        <v>0</v>
      </c>
      <c r="AP125" s="87">
        <v>0</v>
      </c>
      <c r="AQ125" s="87">
        <v>0</v>
      </c>
      <c r="AR125" s="87">
        <v>0</v>
      </c>
      <c r="AS125" s="87">
        <v>0</v>
      </c>
      <c r="AT125" s="87">
        <v>0</v>
      </c>
      <c r="AU125" s="87">
        <v>0</v>
      </c>
      <c r="AV125" s="88">
        <v>0</v>
      </c>
      <c r="AW125" s="88">
        <v>0</v>
      </c>
      <c r="AX125" s="88">
        <v>0</v>
      </c>
      <c r="AY125" s="88">
        <v>1543</v>
      </c>
      <c r="AZ125" s="88">
        <v>1543</v>
      </c>
      <c r="BA125" s="88">
        <v>1543</v>
      </c>
      <c r="BB125" s="88">
        <v>1543</v>
      </c>
      <c r="BC125" s="89">
        <v>1543</v>
      </c>
      <c r="BD125" s="89">
        <v>1543</v>
      </c>
      <c r="BE125" s="89">
        <v>1543</v>
      </c>
      <c r="BF125" s="89">
        <v>1543</v>
      </c>
      <c r="BG125" s="89">
        <v>1543</v>
      </c>
      <c r="BH125" s="89">
        <v>1543</v>
      </c>
      <c r="BI125" s="89">
        <v>1543</v>
      </c>
      <c r="BJ125" s="89">
        <v>1543</v>
      </c>
      <c r="BK125" s="89">
        <v>1543</v>
      </c>
      <c r="BL125" s="89">
        <v>1543</v>
      </c>
      <c r="BM125" s="89">
        <v>1543</v>
      </c>
      <c r="BN125" s="90">
        <v>1543</v>
      </c>
    </row>
    <row r="126" spans="1:66" x14ac:dyDescent="0.45">
      <c r="A126" s="78">
        <f t="shared" si="6"/>
        <v>0</v>
      </c>
      <c r="B126" s="79">
        <f t="shared" si="4"/>
        <v>0</v>
      </c>
      <c r="C126" s="140">
        <f t="shared" si="5"/>
        <v>0</v>
      </c>
      <c r="D126" s="140">
        <v>0</v>
      </c>
      <c r="E126" s="178" t="s">
        <v>125</v>
      </c>
      <c r="F126" s="76" t="s">
        <v>593</v>
      </c>
      <c r="G126" s="76" t="s">
        <v>617</v>
      </c>
      <c r="H126" s="86" t="s">
        <v>246</v>
      </c>
      <c r="I126" s="179" t="s">
        <v>787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87">
        <v>0</v>
      </c>
      <c r="T126" s="87">
        <v>0</v>
      </c>
      <c r="U126" s="87">
        <v>0</v>
      </c>
      <c r="V126" s="87">
        <v>0</v>
      </c>
      <c r="W126" s="87">
        <v>0</v>
      </c>
      <c r="X126" s="87">
        <v>0</v>
      </c>
      <c r="Y126" s="87">
        <v>0</v>
      </c>
      <c r="Z126" s="87">
        <v>0</v>
      </c>
      <c r="AA126" s="87">
        <v>0</v>
      </c>
      <c r="AB126" s="87">
        <v>0</v>
      </c>
      <c r="AC126" s="87">
        <v>0</v>
      </c>
      <c r="AD126" s="87">
        <v>0</v>
      </c>
      <c r="AE126" s="87">
        <v>0</v>
      </c>
      <c r="AF126" s="87">
        <v>0</v>
      </c>
      <c r="AG126" s="87">
        <v>0</v>
      </c>
      <c r="AH126" s="87">
        <v>0</v>
      </c>
      <c r="AI126" s="87">
        <v>0</v>
      </c>
      <c r="AJ126" s="87">
        <v>0</v>
      </c>
      <c r="AK126" s="87">
        <v>0</v>
      </c>
      <c r="AL126" s="87">
        <v>0</v>
      </c>
      <c r="AM126" s="87">
        <v>0</v>
      </c>
      <c r="AN126" s="87">
        <v>0</v>
      </c>
      <c r="AO126" s="87">
        <v>0</v>
      </c>
      <c r="AP126" s="87">
        <v>0</v>
      </c>
      <c r="AQ126" s="87">
        <v>0</v>
      </c>
      <c r="AR126" s="87">
        <v>0</v>
      </c>
      <c r="AS126" s="87">
        <v>0</v>
      </c>
      <c r="AT126" s="87">
        <v>0</v>
      </c>
      <c r="AU126" s="87">
        <v>0</v>
      </c>
      <c r="AV126" s="88">
        <v>0</v>
      </c>
      <c r="AW126" s="88">
        <v>0</v>
      </c>
      <c r="AX126" s="88">
        <v>0</v>
      </c>
      <c r="AY126" s="88">
        <v>915</v>
      </c>
      <c r="AZ126" s="88">
        <v>915</v>
      </c>
      <c r="BA126" s="88">
        <v>915</v>
      </c>
      <c r="BB126" s="88">
        <v>915</v>
      </c>
      <c r="BC126" s="89">
        <v>915</v>
      </c>
      <c r="BD126" s="89">
        <v>915</v>
      </c>
      <c r="BE126" s="89">
        <v>915</v>
      </c>
      <c r="BF126" s="89">
        <v>915</v>
      </c>
      <c r="BG126" s="89">
        <v>915</v>
      </c>
      <c r="BH126" s="89">
        <v>915</v>
      </c>
      <c r="BI126" s="89">
        <v>915</v>
      </c>
      <c r="BJ126" s="89">
        <v>915</v>
      </c>
      <c r="BK126" s="89">
        <v>915</v>
      </c>
      <c r="BL126" s="89">
        <v>915</v>
      </c>
      <c r="BM126" s="89">
        <v>915</v>
      </c>
      <c r="BN126" s="90">
        <v>915</v>
      </c>
    </row>
    <row r="127" spans="1:66" x14ac:dyDescent="0.45">
      <c r="A127" s="78">
        <f t="shared" si="6"/>
        <v>0</v>
      </c>
      <c r="B127" s="79">
        <f t="shared" si="4"/>
        <v>0</v>
      </c>
      <c r="C127" s="140">
        <f t="shared" si="5"/>
        <v>0</v>
      </c>
      <c r="D127" s="140">
        <v>0</v>
      </c>
      <c r="E127" s="178" t="s">
        <v>125</v>
      </c>
      <c r="F127" s="76" t="s">
        <v>593</v>
      </c>
      <c r="G127" s="76" t="s">
        <v>617</v>
      </c>
      <c r="H127" s="86" t="s">
        <v>247</v>
      </c>
      <c r="I127" s="179" t="s">
        <v>788</v>
      </c>
      <c r="J127" s="87">
        <v>0</v>
      </c>
      <c r="K127" s="87">
        <v>0</v>
      </c>
      <c r="L127" s="87">
        <v>0</v>
      </c>
      <c r="M127" s="87">
        <v>0</v>
      </c>
      <c r="N127" s="87">
        <v>0</v>
      </c>
      <c r="O127" s="87">
        <v>0</v>
      </c>
      <c r="P127" s="87">
        <v>0</v>
      </c>
      <c r="Q127" s="87">
        <v>0</v>
      </c>
      <c r="R127" s="87">
        <v>0</v>
      </c>
      <c r="S127" s="87">
        <v>0</v>
      </c>
      <c r="T127" s="87">
        <v>0</v>
      </c>
      <c r="U127" s="87">
        <v>0</v>
      </c>
      <c r="V127" s="87">
        <v>0</v>
      </c>
      <c r="W127" s="87">
        <v>0</v>
      </c>
      <c r="X127" s="87">
        <v>0</v>
      </c>
      <c r="Y127" s="87">
        <v>0</v>
      </c>
      <c r="Z127" s="87">
        <v>0</v>
      </c>
      <c r="AA127" s="87">
        <v>0</v>
      </c>
      <c r="AB127" s="87">
        <v>0</v>
      </c>
      <c r="AC127" s="87">
        <v>0</v>
      </c>
      <c r="AD127" s="87">
        <v>0</v>
      </c>
      <c r="AE127" s="87">
        <v>0</v>
      </c>
      <c r="AF127" s="87">
        <v>0</v>
      </c>
      <c r="AG127" s="87">
        <v>0</v>
      </c>
      <c r="AH127" s="87">
        <v>0</v>
      </c>
      <c r="AI127" s="87">
        <v>0</v>
      </c>
      <c r="AJ127" s="87">
        <v>0</v>
      </c>
      <c r="AK127" s="87">
        <v>0</v>
      </c>
      <c r="AL127" s="87">
        <v>0</v>
      </c>
      <c r="AM127" s="87">
        <v>0</v>
      </c>
      <c r="AN127" s="87">
        <v>0</v>
      </c>
      <c r="AO127" s="87">
        <v>0</v>
      </c>
      <c r="AP127" s="87">
        <v>0</v>
      </c>
      <c r="AQ127" s="87">
        <v>0</v>
      </c>
      <c r="AR127" s="87">
        <v>0</v>
      </c>
      <c r="AS127" s="87">
        <v>0</v>
      </c>
      <c r="AT127" s="87">
        <v>0</v>
      </c>
      <c r="AU127" s="87">
        <v>0</v>
      </c>
      <c r="AV127" s="88">
        <v>0</v>
      </c>
      <c r="AW127" s="88">
        <v>0</v>
      </c>
      <c r="AX127" s="88">
        <v>0</v>
      </c>
      <c r="AY127" s="88">
        <v>173</v>
      </c>
      <c r="AZ127" s="88">
        <v>173</v>
      </c>
      <c r="BA127" s="88">
        <v>173</v>
      </c>
      <c r="BB127" s="88">
        <v>173</v>
      </c>
      <c r="BC127" s="89">
        <v>173</v>
      </c>
      <c r="BD127" s="89">
        <v>173</v>
      </c>
      <c r="BE127" s="89">
        <v>173</v>
      </c>
      <c r="BF127" s="89">
        <v>173</v>
      </c>
      <c r="BG127" s="89">
        <v>173</v>
      </c>
      <c r="BH127" s="89">
        <v>173</v>
      </c>
      <c r="BI127" s="89">
        <v>173</v>
      </c>
      <c r="BJ127" s="89">
        <v>173</v>
      </c>
      <c r="BK127" s="89">
        <v>173</v>
      </c>
      <c r="BL127" s="89">
        <v>173</v>
      </c>
      <c r="BM127" s="89">
        <v>173</v>
      </c>
      <c r="BN127" s="90">
        <v>173</v>
      </c>
    </row>
    <row r="128" spans="1:66" x14ac:dyDescent="0.45">
      <c r="A128" s="78">
        <f t="shared" si="6"/>
        <v>0</v>
      </c>
      <c r="B128" s="79">
        <f t="shared" si="4"/>
        <v>0</v>
      </c>
      <c r="C128" s="140">
        <f t="shared" si="5"/>
        <v>0</v>
      </c>
      <c r="D128" s="140">
        <v>0</v>
      </c>
      <c r="E128" s="178" t="s">
        <v>125</v>
      </c>
      <c r="F128" s="76" t="s">
        <v>593</v>
      </c>
      <c r="G128" s="76" t="s">
        <v>617</v>
      </c>
      <c r="H128" s="86" t="s">
        <v>248</v>
      </c>
      <c r="I128" s="179" t="s">
        <v>789</v>
      </c>
      <c r="J128" s="87">
        <v>0</v>
      </c>
      <c r="K128" s="87">
        <v>0</v>
      </c>
      <c r="L128" s="87">
        <v>0</v>
      </c>
      <c r="M128" s="87">
        <v>0</v>
      </c>
      <c r="N128" s="87">
        <v>0</v>
      </c>
      <c r="O128" s="87">
        <v>0</v>
      </c>
      <c r="P128" s="87">
        <v>0</v>
      </c>
      <c r="Q128" s="87">
        <v>0</v>
      </c>
      <c r="R128" s="87">
        <v>0</v>
      </c>
      <c r="S128" s="87">
        <v>0</v>
      </c>
      <c r="T128" s="87">
        <v>0</v>
      </c>
      <c r="U128" s="87">
        <v>0</v>
      </c>
      <c r="V128" s="87">
        <v>0</v>
      </c>
      <c r="W128" s="87">
        <v>0</v>
      </c>
      <c r="X128" s="87">
        <v>0</v>
      </c>
      <c r="Y128" s="87">
        <v>0</v>
      </c>
      <c r="Z128" s="87">
        <v>0</v>
      </c>
      <c r="AA128" s="87">
        <v>0</v>
      </c>
      <c r="AB128" s="87">
        <v>0</v>
      </c>
      <c r="AC128" s="87">
        <v>0</v>
      </c>
      <c r="AD128" s="87">
        <v>0</v>
      </c>
      <c r="AE128" s="87">
        <v>0</v>
      </c>
      <c r="AF128" s="87">
        <v>0</v>
      </c>
      <c r="AG128" s="87">
        <v>0</v>
      </c>
      <c r="AH128" s="87">
        <v>0</v>
      </c>
      <c r="AI128" s="87">
        <v>0</v>
      </c>
      <c r="AJ128" s="87">
        <v>0</v>
      </c>
      <c r="AK128" s="87">
        <v>0</v>
      </c>
      <c r="AL128" s="87">
        <v>0</v>
      </c>
      <c r="AM128" s="87">
        <v>0</v>
      </c>
      <c r="AN128" s="87">
        <v>0</v>
      </c>
      <c r="AO128" s="87">
        <v>0</v>
      </c>
      <c r="AP128" s="87">
        <v>0</v>
      </c>
      <c r="AQ128" s="87">
        <v>0</v>
      </c>
      <c r="AR128" s="87">
        <v>0</v>
      </c>
      <c r="AS128" s="87">
        <v>0</v>
      </c>
      <c r="AT128" s="87">
        <v>0</v>
      </c>
      <c r="AU128" s="87">
        <v>0</v>
      </c>
      <c r="AV128" s="88">
        <v>0</v>
      </c>
      <c r="AW128" s="88">
        <v>0</v>
      </c>
      <c r="AX128" s="88">
        <v>0</v>
      </c>
      <c r="AY128" s="88">
        <v>104</v>
      </c>
      <c r="AZ128" s="88">
        <v>104</v>
      </c>
      <c r="BA128" s="88">
        <v>104</v>
      </c>
      <c r="BB128" s="88">
        <v>104</v>
      </c>
      <c r="BC128" s="89">
        <v>104</v>
      </c>
      <c r="BD128" s="89">
        <v>104</v>
      </c>
      <c r="BE128" s="89">
        <v>104</v>
      </c>
      <c r="BF128" s="89">
        <v>104</v>
      </c>
      <c r="BG128" s="89">
        <v>104</v>
      </c>
      <c r="BH128" s="89">
        <v>104</v>
      </c>
      <c r="BI128" s="89">
        <v>104</v>
      </c>
      <c r="BJ128" s="89">
        <v>104</v>
      </c>
      <c r="BK128" s="89">
        <v>104</v>
      </c>
      <c r="BL128" s="89">
        <v>104</v>
      </c>
      <c r="BM128" s="89">
        <v>104</v>
      </c>
      <c r="BN128" s="90">
        <v>104</v>
      </c>
    </row>
    <row r="129" spans="1:66" x14ac:dyDescent="0.45">
      <c r="A129" s="78">
        <f t="shared" si="6"/>
        <v>11</v>
      </c>
      <c r="B129" s="79">
        <f t="shared" si="4"/>
        <v>17</v>
      </c>
      <c r="C129" s="140">
        <f t="shared" si="5"/>
        <v>2.6666666666666665</v>
      </c>
      <c r="D129" s="140">
        <v>150</v>
      </c>
      <c r="E129" s="178" t="s">
        <v>125</v>
      </c>
      <c r="F129" s="76" t="s">
        <v>594</v>
      </c>
      <c r="G129" s="76" t="s">
        <v>618</v>
      </c>
      <c r="H129" s="86" t="s">
        <v>249</v>
      </c>
      <c r="I129" s="179" t="s">
        <v>790</v>
      </c>
      <c r="J129" s="87">
        <v>0</v>
      </c>
      <c r="K129" s="87">
        <v>0</v>
      </c>
      <c r="L129" s="87">
        <v>0</v>
      </c>
      <c r="M129" s="87">
        <v>0</v>
      </c>
      <c r="N129" s="87">
        <v>0</v>
      </c>
      <c r="O129" s="87"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87">
        <v>1</v>
      </c>
      <c r="AG129" s="87">
        <v>0</v>
      </c>
      <c r="AH129" s="87">
        <v>0</v>
      </c>
      <c r="AI129" s="87">
        <v>1</v>
      </c>
      <c r="AJ129" s="87">
        <v>0</v>
      </c>
      <c r="AK129" s="87">
        <v>1</v>
      </c>
      <c r="AL129" s="87">
        <v>1</v>
      </c>
      <c r="AM129" s="87">
        <v>0</v>
      </c>
      <c r="AN129" s="87">
        <v>0</v>
      </c>
      <c r="AO129" s="87">
        <v>1</v>
      </c>
      <c r="AP129" s="87">
        <v>0</v>
      </c>
      <c r="AQ129" s="87">
        <v>0</v>
      </c>
      <c r="AR129" s="87">
        <v>0</v>
      </c>
      <c r="AS129" s="87">
        <v>1</v>
      </c>
      <c r="AT129" s="87">
        <v>5</v>
      </c>
      <c r="AU129" s="87">
        <v>2</v>
      </c>
      <c r="AV129" s="88">
        <v>17</v>
      </c>
      <c r="AW129" s="88">
        <v>6</v>
      </c>
      <c r="AX129" s="88">
        <v>36</v>
      </c>
      <c r="AY129" s="88">
        <v>36</v>
      </c>
      <c r="AZ129" s="88">
        <v>36</v>
      </c>
      <c r="BA129" s="88">
        <v>36</v>
      </c>
      <c r="BB129" s="88">
        <v>42</v>
      </c>
      <c r="BC129" s="89">
        <v>42</v>
      </c>
      <c r="BD129" s="89">
        <v>42</v>
      </c>
      <c r="BE129" s="89">
        <v>42</v>
      </c>
      <c r="BF129" s="89">
        <v>42</v>
      </c>
      <c r="BG129" s="89">
        <v>42</v>
      </c>
      <c r="BH129" s="89">
        <v>42</v>
      </c>
      <c r="BI129" s="89">
        <v>42</v>
      </c>
      <c r="BJ129" s="89">
        <v>42</v>
      </c>
      <c r="BK129" s="89">
        <v>42</v>
      </c>
      <c r="BL129" s="89">
        <v>42</v>
      </c>
      <c r="BM129" s="89">
        <v>42</v>
      </c>
      <c r="BN129" s="90">
        <v>42</v>
      </c>
    </row>
    <row r="130" spans="1:66" x14ac:dyDescent="0.45">
      <c r="A130" s="78">
        <f t="shared" si="6"/>
        <v>27</v>
      </c>
      <c r="B130" s="79">
        <f t="shared" si="4"/>
        <v>90</v>
      </c>
      <c r="C130" s="140">
        <f t="shared" si="5"/>
        <v>8.3333333333333339</v>
      </c>
      <c r="D130" s="140">
        <v>197</v>
      </c>
      <c r="E130" s="178" t="s">
        <v>125</v>
      </c>
      <c r="F130" s="76" t="s">
        <v>594</v>
      </c>
      <c r="G130" s="76" t="s">
        <v>618</v>
      </c>
      <c r="H130" s="86" t="s">
        <v>250</v>
      </c>
      <c r="I130" s="179" t="s">
        <v>791</v>
      </c>
      <c r="J130" s="87">
        <v>0</v>
      </c>
      <c r="K130" s="87">
        <v>0</v>
      </c>
      <c r="L130" s="87">
        <v>0</v>
      </c>
      <c r="M130" s="87">
        <v>0</v>
      </c>
      <c r="N130" s="87">
        <v>0</v>
      </c>
      <c r="O130" s="87">
        <v>0</v>
      </c>
      <c r="P130" s="87">
        <v>0</v>
      </c>
      <c r="Q130" s="87">
        <v>0</v>
      </c>
      <c r="R130" s="87">
        <v>0</v>
      </c>
      <c r="S130" s="87">
        <v>0</v>
      </c>
      <c r="T130" s="87">
        <v>0</v>
      </c>
      <c r="U130" s="87">
        <v>0</v>
      </c>
      <c r="V130" s="87">
        <v>0</v>
      </c>
      <c r="W130" s="87">
        <v>0</v>
      </c>
      <c r="X130" s="87">
        <v>0</v>
      </c>
      <c r="Y130" s="87">
        <v>0</v>
      </c>
      <c r="Z130" s="87">
        <v>0</v>
      </c>
      <c r="AA130" s="87">
        <v>0</v>
      </c>
      <c r="AB130" s="87">
        <v>0</v>
      </c>
      <c r="AC130" s="87">
        <v>0</v>
      </c>
      <c r="AD130" s="87">
        <v>0</v>
      </c>
      <c r="AE130" s="87">
        <v>0</v>
      </c>
      <c r="AF130" s="87">
        <v>0</v>
      </c>
      <c r="AG130" s="87">
        <v>0</v>
      </c>
      <c r="AH130" s="87">
        <v>1</v>
      </c>
      <c r="AI130" s="87">
        <v>0</v>
      </c>
      <c r="AJ130" s="87">
        <v>0</v>
      </c>
      <c r="AK130" s="87">
        <v>0</v>
      </c>
      <c r="AL130" s="87">
        <v>0</v>
      </c>
      <c r="AM130" s="87">
        <v>0</v>
      </c>
      <c r="AN130" s="87">
        <v>2</v>
      </c>
      <c r="AO130" s="87">
        <v>0</v>
      </c>
      <c r="AP130" s="87">
        <v>0</v>
      </c>
      <c r="AQ130" s="87">
        <v>0</v>
      </c>
      <c r="AR130" s="87">
        <v>0</v>
      </c>
      <c r="AS130" s="87">
        <v>1</v>
      </c>
      <c r="AT130" s="87">
        <v>9</v>
      </c>
      <c r="AU130" s="87">
        <v>15</v>
      </c>
      <c r="AV130" s="88">
        <v>90</v>
      </c>
      <c r="AW130" s="88">
        <v>30</v>
      </c>
      <c r="AX130" s="88">
        <v>125</v>
      </c>
      <c r="AY130" s="88">
        <v>125</v>
      </c>
      <c r="AZ130" s="88">
        <v>125</v>
      </c>
      <c r="BA130" s="88">
        <v>125</v>
      </c>
      <c r="BB130" s="88">
        <v>160</v>
      </c>
      <c r="BC130" s="89">
        <v>160</v>
      </c>
      <c r="BD130" s="89">
        <v>160</v>
      </c>
      <c r="BE130" s="89">
        <v>160</v>
      </c>
      <c r="BF130" s="89">
        <v>160</v>
      </c>
      <c r="BG130" s="89">
        <v>160</v>
      </c>
      <c r="BH130" s="89">
        <v>160</v>
      </c>
      <c r="BI130" s="89">
        <v>160</v>
      </c>
      <c r="BJ130" s="89">
        <v>160</v>
      </c>
      <c r="BK130" s="89">
        <v>160</v>
      </c>
      <c r="BL130" s="89">
        <v>160</v>
      </c>
      <c r="BM130" s="89">
        <v>160</v>
      </c>
      <c r="BN130" s="90">
        <v>160</v>
      </c>
    </row>
    <row r="131" spans="1:66" x14ac:dyDescent="0.45">
      <c r="A131" s="78">
        <f t="shared" si="6"/>
        <v>113</v>
      </c>
      <c r="B131" s="79">
        <f t="shared" si="4"/>
        <v>20</v>
      </c>
      <c r="C131" s="140">
        <f t="shared" si="5"/>
        <v>11.333333333333334</v>
      </c>
      <c r="D131" s="140">
        <v>1466</v>
      </c>
      <c r="E131" s="178" t="s">
        <v>125</v>
      </c>
      <c r="F131" s="76" t="s">
        <v>595</v>
      </c>
      <c r="G131" s="76" t="s">
        <v>619</v>
      </c>
      <c r="H131" s="86" t="s">
        <v>251</v>
      </c>
      <c r="I131" s="179" t="s">
        <v>792</v>
      </c>
      <c r="J131" s="87">
        <v>0</v>
      </c>
      <c r="K131" s="87">
        <v>16</v>
      </c>
      <c r="L131" s="87">
        <v>49</v>
      </c>
      <c r="M131" s="87">
        <v>46</v>
      </c>
      <c r="N131" s="87">
        <v>68</v>
      </c>
      <c r="O131" s="87">
        <v>208</v>
      </c>
      <c r="P131" s="87">
        <v>150</v>
      </c>
      <c r="Q131" s="87">
        <v>77</v>
      </c>
      <c r="R131" s="87">
        <v>49</v>
      </c>
      <c r="S131" s="87">
        <v>21</v>
      </c>
      <c r="T131" s="87">
        <v>18</v>
      </c>
      <c r="U131" s="87">
        <v>15</v>
      </c>
      <c r="V131" s="87">
        <v>28</v>
      </c>
      <c r="W131" s="87">
        <v>25</v>
      </c>
      <c r="X131" s="87">
        <v>50</v>
      </c>
      <c r="Y131" s="87">
        <v>36</v>
      </c>
      <c r="Z131" s="87">
        <v>7</v>
      </c>
      <c r="AA131" s="87">
        <v>21</v>
      </c>
      <c r="AB131" s="87">
        <v>4</v>
      </c>
      <c r="AC131" s="87">
        <v>0</v>
      </c>
      <c r="AD131" s="87">
        <v>0</v>
      </c>
      <c r="AE131" s="87">
        <v>0</v>
      </c>
      <c r="AF131" s="87">
        <v>2</v>
      </c>
      <c r="AG131" s="87">
        <v>0</v>
      </c>
      <c r="AH131" s="87">
        <v>4</v>
      </c>
      <c r="AI131" s="87">
        <v>0</v>
      </c>
      <c r="AJ131" s="87">
        <v>0</v>
      </c>
      <c r="AK131" s="87">
        <v>0</v>
      </c>
      <c r="AL131" s="87">
        <v>0</v>
      </c>
      <c r="AM131" s="87">
        <v>0</v>
      </c>
      <c r="AN131" s="87">
        <v>15</v>
      </c>
      <c r="AO131" s="87">
        <v>8</v>
      </c>
      <c r="AP131" s="87">
        <v>19</v>
      </c>
      <c r="AQ131" s="87">
        <v>12</v>
      </c>
      <c r="AR131" s="87">
        <v>25</v>
      </c>
      <c r="AS131" s="87">
        <v>14</v>
      </c>
      <c r="AT131" s="87">
        <v>9</v>
      </c>
      <c r="AU131" s="87">
        <v>11</v>
      </c>
      <c r="AV131" s="88">
        <v>20</v>
      </c>
      <c r="AW131" s="88">
        <v>20</v>
      </c>
      <c r="AX131" s="88">
        <v>11</v>
      </c>
      <c r="AY131" s="88">
        <v>11</v>
      </c>
      <c r="AZ131" s="88">
        <v>11</v>
      </c>
      <c r="BA131" s="88">
        <v>11</v>
      </c>
      <c r="BB131" s="88">
        <v>11</v>
      </c>
      <c r="BC131" s="89">
        <v>11</v>
      </c>
      <c r="BD131" s="89">
        <v>10</v>
      </c>
      <c r="BE131" s="89">
        <v>10</v>
      </c>
      <c r="BF131" s="89">
        <v>10</v>
      </c>
      <c r="BG131" s="89">
        <v>10</v>
      </c>
      <c r="BH131" s="89">
        <v>10</v>
      </c>
      <c r="BI131" s="89">
        <v>10</v>
      </c>
      <c r="BJ131" s="89">
        <v>10</v>
      </c>
      <c r="BK131" s="89">
        <v>10</v>
      </c>
      <c r="BL131" s="89">
        <v>10</v>
      </c>
      <c r="BM131" s="89">
        <v>10</v>
      </c>
      <c r="BN131" s="90">
        <v>10</v>
      </c>
    </row>
    <row r="132" spans="1:66" x14ac:dyDescent="0.45">
      <c r="A132" s="78">
        <f t="shared" si="6"/>
        <v>464</v>
      </c>
      <c r="B132" s="79">
        <f t="shared" si="4"/>
        <v>50</v>
      </c>
      <c r="C132" s="140">
        <f t="shared" si="5"/>
        <v>31.666666666666668</v>
      </c>
      <c r="D132" s="140">
        <v>0</v>
      </c>
      <c r="E132" s="178" t="s">
        <v>125</v>
      </c>
      <c r="F132" s="76" t="s">
        <v>595</v>
      </c>
      <c r="G132" s="76" t="s">
        <v>619</v>
      </c>
      <c r="H132" s="86" t="s">
        <v>252</v>
      </c>
      <c r="I132" s="179" t="s">
        <v>793</v>
      </c>
      <c r="J132" s="87">
        <v>0</v>
      </c>
      <c r="K132" s="87">
        <v>67</v>
      </c>
      <c r="L132" s="87">
        <v>118</v>
      </c>
      <c r="M132" s="87">
        <v>1</v>
      </c>
      <c r="N132" s="87">
        <v>0</v>
      </c>
      <c r="O132" s="87">
        <v>0</v>
      </c>
      <c r="P132" s="87">
        <v>1</v>
      </c>
      <c r="Q132" s="87">
        <v>266</v>
      </c>
      <c r="R132" s="87">
        <v>184</v>
      </c>
      <c r="S132" s="87">
        <v>156</v>
      </c>
      <c r="T132" s="87">
        <v>83</v>
      </c>
      <c r="U132" s="87">
        <v>67</v>
      </c>
      <c r="V132" s="87">
        <v>63</v>
      </c>
      <c r="W132" s="87">
        <v>70</v>
      </c>
      <c r="X132" s="87">
        <v>56</v>
      </c>
      <c r="Y132" s="87">
        <v>59</v>
      </c>
      <c r="Z132" s="87">
        <v>27</v>
      </c>
      <c r="AA132" s="87">
        <v>16</v>
      </c>
      <c r="AB132" s="87">
        <v>39</v>
      </c>
      <c r="AC132" s="87">
        <v>62</v>
      </c>
      <c r="AD132" s="87">
        <v>42</v>
      </c>
      <c r="AE132" s="87">
        <v>73</v>
      </c>
      <c r="AF132" s="87">
        <v>91</v>
      </c>
      <c r="AG132" s="87">
        <v>122</v>
      </c>
      <c r="AH132" s="87">
        <v>114</v>
      </c>
      <c r="AI132" s="87">
        <v>68</v>
      </c>
      <c r="AJ132" s="87">
        <v>69</v>
      </c>
      <c r="AK132" s="87">
        <v>40</v>
      </c>
      <c r="AL132" s="87">
        <v>53</v>
      </c>
      <c r="AM132" s="87">
        <v>48</v>
      </c>
      <c r="AN132" s="87">
        <v>27</v>
      </c>
      <c r="AO132" s="87">
        <v>30</v>
      </c>
      <c r="AP132" s="87">
        <v>70</v>
      </c>
      <c r="AQ132" s="87">
        <v>74</v>
      </c>
      <c r="AR132" s="87">
        <v>27</v>
      </c>
      <c r="AS132" s="87">
        <v>40</v>
      </c>
      <c r="AT132" s="87">
        <v>31</v>
      </c>
      <c r="AU132" s="87">
        <v>24</v>
      </c>
      <c r="AV132" s="88">
        <v>50</v>
      </c>
      <c r="AW132" s="88">
        <v>50</v>
      </c>
      <c r="AX132" s="88">
        <v>39</v>
      </c>
      <c r="AY132" s="88">
        <v>39</v>
      </c>
      <c r="AZ132" s="88">
        <v>39</v>
      </c>
      <c r="BA132" s="88">
        <v>39</v>
      </c>
      <c r="BB132" s="88">
        <v>39</v>
      </c>
      <c r="BC132" s="89">
        <v>39</v>
      </c>
      <c r="BD132" s="89">
        <v>33</v>
      </c>
      <c r="BE132" s="89">
        <v>33</v>
      </c>
      <c r="BF132" s="89">
        <v>33</v>
      </c>
      <c r="BG132" s="89">
        <v>33</v>
      </c>
      <c r="BH132" s="89">
        <v>33</v>
      </c>
      <c r="BI132" s="89">
        <v>33</v>
      </c>
      <c r="BJ132" s="89">
        <v>33</v>
      </c>
      <c r="BK132" s="89">
        <v>33</v>
      </c>
      <c r="BL132" s="89">
        <v>33</v>
      </c>
      <c r="BM132" s="89">
        <v>33</v>
      </c>
      <c r="BN132" s="90">
        <v>33</v>
      </c>
    </row>
    <row r="133" spans="1:66" x14ac:dyDescent="0.45">
      <c r="A133" s="78">
        <f t="shared" si="6"/>
        <v>65264</v>
      </c>
      <c r="B133" s="79">
        <f t="shared" si="4"/>
        <v>5200</v>
      </c>
      <c r="C133" s="140">
        <f t="shared" si="5"/>
        <v>4030.3333333333335</v>
      </c>
      <c r="D133" s="140">
        <v>48854</v>
      </c>
      <c r="E133" s="178" t="s">
        <v>125</v>
      </c>
      <c r="F133" s="76" t="s">
        <v>595</v>
      </c>
      <c r="G133" s="76" t="s">
        <v>619</v>
      </c>
      <c r="H133" s="86" t="s">
        <v>253</v>
      </c>
      <c r="I133" s="179" t="s">
        <v>794</v>
      </c>
      <c r="J133" s="87">
        <v>3418</v>
      </c>
      <c r="K133" s="87">
        <v>909</v>
      </c>
      <c r="L133" s="87">
        <v>2</v>
      </c>
      <c r="M133" s="87">
        <v>0</v>
      </c>
      <c r="N133" s="87">
        <v>1063</v>
      </c>
      <c r="O133" s="87">
        <v>2433</v>
      </c>
      <c r="P133" s="87">
        <v>0</v>
      </c>
      <c r="Q133" s="87">
        <v>1170</v>
      </c>
      <c r="R133" s="87">
        <v>2359</v>
      </c>
      <c r="S133" s="87">
        <v>3567</v>
      </c>
      <c r="T133" s="87">
        <v>4249</v>
      </c>
      <c r="U133" s="87">
        <v>8165</v>
      </c>
      <c r="V133" s="87">
        <v>1153</v>
      </c>
      <c r="W133" s="87">
        <v>5413</v>
      </c>
      <c r="X133" s="87">
        <v>5526</v>
      </c>
      <c r="Y133" s="87">
        <v>2659</v>
      </c>
      <c r="Z133" s="87">
        <v>1762</v>
      </c>
      <c r="AA133" s="87">
        <v>1424</v>
      </c>
      <c r="AB133" s="87">
        <v>4061</v>
      </c>
      <c r="AC133" s="87">
        <v>6332</v>
      </c>
      <c r="AD133" s="87">
        <v>5280</v>
      </c>
      <c r="AE133" s="87">
        <v>6280</v>
      </c>
      <c r="AF133" s="87">
        <v>3</v>
      </c>
      <c r="AG133" s="87">
        <v>15060</v>
      </c>
      <c r="AH133" s="87">
        <v>1</v>
      </c>
      <c r="AI133" s="87">
        <v>5642</v>
      </c>
      <c r="AJ133" s="87">
        <v>7483</v>
      </c>
      <c r="AK133" s="87">
        <v>5506</v>
      </c>
      <c r="AL133" s="87">
        <v>10343</v>
      </c>
      <c r="AM133" s="87">
        <v>9946</v>
      </c>
      <c r="AN133" s="87">
        <v>6184</v>
      </c>
      <c r="AO133" s="87">
        <v>5269</v>
      </c>
      <c r="AP133" s="87">
        <v>6257</v>
      </c>
      <c r="AQ133" s="87">
        <v>4994</v>
      </c>
      <c r="AR133" s="87">
        <v>4674</v>
      </c>
      <c r="AS133" s="87">
        <v>4840</v>
      </c>
      <c r="AT133" s="87">
        <v>3305</v>
      </c>
      <c r="AU133" s="87">
        <v>3946</v>
      </c>
      <c r="AV133" s="88">
        <v>5200</v>
      </c>
      <c r="AW133" s="88">
        <v>5200</v>
      </c>
      <c r="AX133" s="88">
        <v>4544</v>
      </c>
      <c r="AY133" s="88">
        <v>4544</v>
      </c>
      <c r="AZ133" s="88">
        <v>4544</v>
      </c>
      <c r="BA133" s="88">
        <v>4544</v>
      </c>
      <c r="BB133" s="88">
        <v>4544</v>
      </c>
      <c r="BC133" s="89">
        <v>4544</v>
      </c>
      <c r="BD133" s="89">
        <v>3447</v>
      </c>
      <c r="BE133" s="89">
        <v>3447</v>
      </c>
      <c r="BF133" s="89">
        <v>3447</v>
      </c>
      <c r="BG133" s="89">
        <v>3447</v>
      </c>
      <c r="BH133" s="89">
        <v>3447</v>
      </c>
      <c r="BI133" s="89">
        <v>3447</v>
      </c>
      <c r="BJ133" s="89">
        <v>3447</v>
      </c>
      <c r="BK133" s="89">
        <v>3447</v>
      </c>
      <c r="BL133" s="89">
        <v>3447</v>
      </c>
      <c r="BM133" s="89">
        <v>3447</v>
      </c>
      <c r="BN133" s="90">
        <v>3447</v>
      </c>
    </row>
    <row r="134" spans="1:66" x14ac:dyDescent="0.45">
      <c r="A134" s="78">
        <f t="shared" si="6"/>
        <v>202</v>
      </c>
      <c r="B134" s="79">
        <f t="shared" si="4"/>
        <v>35</v>
      </c>
      <c r="C134" s="140">
        <f t="shared" si="5"/>
        <v>14</v>
      </c>
      <c r="D134" s="140">
        <v>1075</v>
      </c>
      <c r="E134" s="178" t="s">
        <v>125</v>
      </c>
      <c r="F134" s="76" t="s">
        <v>595</v>
      </c>
      <c r="G134" s="76" t="s">
        <v>619</v>
      </c>
      <c r="H134" s="86" t="s">
        <v>254</v>
      </c>
      <c r="I134" s="179" t="s">
        <v>795</v>
      </c>
      <c r="J134" s="87">
        <v>0</v>
      </c>
      <c r="K134" s="87">
        <v>18</v>
      </c>
      <c r="L134" s="87">
        <v>52</v>
      </c>
      <c r="M134" s="87">
        <v>32</v>
      </c>
      <c r="N134" s="87">
        <v>29</v>
      </c>
      <c r="O134" s="87">
        <v>254</v>
      </c>
      <c r="P134" s="87">
        <v>3</v>
      </c>
      <c r="Q134" s="87">
        <v>0</v>
      </c>
      <c r="R134" s="87">
        <v>0</v>
      </c>
      <c r="S134" s="87">
        <v>0</v>
      </c>
      <c r="T134" s="87">
        <v>0</v>
      </c>
      <c r="U134" s="87">
        <v>0</v>
      </c>
      <c r="V134" s="87">
        <v>0</v>
      </c>
      <c r="W134" s="87">
        <v>0</v>
      </c>
      <c r="X134" s="87">
        <v>24</v>
      </c>
      <c r="Y134" s="87">
        <v>32</v>
      </c>
      <c r="Z134" s="87">
        <v>10</v>
      </c>
      <c r="AA134" s="87">
        <v>19</v>
      </c>
      <c r="AB134" s="87">
        <v>32</v>
      </c>
      <c r="AC134" s="87">
        <v>49</v>
      </c>
      <c r="AD134" s="87">
        <v>39</v>
      </c>
      <c r="AE134" s="87">
        <v>21</v>
      </c>
      <c r="AF134" s="87">
        <v>22</v>
      </c>
      <c r="AG134" s="87">
        <v>13</v>
      </c>
      <c r="AH134" s="87">
        <v>20</v>
      </c>
      <c r="AI134" s="87">
        <v>6</v>
      </c>
      <c r="AJ134" s="87">
        <v>20</v>
      </c>
      <c r="AK134" s="87">
        <v>29</v>
      </c>
      <c r="AL134" s="87">
        <v>13</v>
      </c>
      <c r="AM134" s="87">
        <v>29</v>
      </c>
      <c r="AN134" s="87">
        <v>0</v>
      </c>
      <c r="AO134" s="87">
        <v>4</v>
      </c>
      <c r="AP134" s="87">
        <v>2</v>
      </c>
      <c r="AQ134" s="87">
        <v>63</v>
      </c>
      <c r="AR134" s="87">
        <v>20</v>
      </c>
      <c r="AS134" s="87">
        <v>17</v>
      </c>
      <c r="AT134" s="87">
        <v>16</v>
      </c>
      <c r="AU134" s="87">
        <v>9</v>
      </c>
      <c r="AV134" s="88">
        <v>35</v>
      </c>
      <c r="AW134" s="88">
        <v>35</v>
      </c>
      <c r="AX134" s="88">
        <v>12</v>
      </c>
      <c r="AY134" s="88">
        <v>12</v>
      </c>
      <c r="AZ134" s="88">
        <v>12</v>
      </c>
      <c r="BA134" s="88">
        <v>12</v>
      </c>
      <c r="BB134" s="88">
        <v>12</v>
      </c>
      <c r="BC134" s="89">
        <v>12</v>
      </c>
      <c r="BD134" s="89">
        <v>11</v>
      </c>
      <c r="BE134" s="89">
        <v>11</v>
      </c>
      <c r="BF134" s="89">
        <v>11</v>
      </c>
      <c r="BG134" s="89">
        <v>11</v>
      </c>
      <c r="BH134" s="89">
        <v>11</v>
      </c>
      <c r="BI134" s="89">
        <v>11</v>
      </c>
      <c r="BJ134" s="89">
        <v>11</v>
      </c>
      <c r="BK134" s="89">
        <v>11</v>
      </c>
      <c r="BL134" s="89">
        <v>11</v>
      </c>
      <c r="BM134" s="89">
        <v>11</v>
      </c>
      <c r="BN134" s="90">
        <v>11</v>
      </c>
    </row>
    <row r="135" spans="1:66" x14ac:dyDescent="0.45">
      <c r="A135" s="78">
        <f t="shared" si="6"/>
        <v>511</v>
      </c>
      <c r="B135" s="79">
        <f t="shared" si="4"/>
        <v>60</v>
      </c>
      <c r="C135" s="140">
        <f t="shared" si="5"/>
        <v>38.666666666666664</v>
      </c>
      <c r="D135" s="140">
        <v>801</v>
      </c>
      <c r="E135" s="178" t="s">
        <v>125</v>
      </c>
      <c r="F135" s="76" t="s">
        <v>595</v>
      </c>
      <c r="G135" s="76" t="s">
        <v>619</v>
      </c>
      <c r="H135" s="86" t="s">
        <v>255</v>
      </c>
      <c r="I135" s="179" t="s">
        <v>796</v>
      </c>
      <c r="J135" s="87">
        <v>0</v>
      </c>
      <c r="K135" s="87">
        <v>61</v>
      </c>
      <c r="L135" s="87">
        <v>216</v>
      </c>
      <c r="M135" s="87">
        <v>7</v>
      </c>
      <c r="N135" s="87">
        <v>0</v>
      </c>
      <c r="O135" s="87">
        <v>0</v>
      </c>
      <c r="P135" s="87">
        <v>0</v>
      </c>
      <c r="Q135" s="87">
        <v>84</v>
      </c>
      <c r="R135" s="87">
        <v>278</v>
      </c>
      <c r="S135" s="87">
        <v>200</v>
      </c>
      <c r="T135" s="87">
        <v>343</v>
      </c>
      <c r="U135" s="87">
        <v>218</v>
      </c>
      <c r="V135" s="87">
        <v>273</v>
      </c>
      <c r="W135" s="87">
        <v>180</v>
      </c>
      <c r="X135" s="87">
        <v>288</v>
      </c>
      <c r="Y135" s="87">
        <v>201</v>
      </c>
      <c r="Z135" s="87">
        <v>48</v>
      </c>
      <c r="AA135" s="87">
        <v>72</v>
      </c>
      <c r="AB135" s="87">
        <v>94</v>
      </c>
      <c r="AC135" s="87">
        <v>39</v>
      </c>
      <c r="AD135" s="87">
        <v>44</v>
      </c>
      <c r="AE135" s="87">
        <v>79</v>
      </c>
      <c r="AF135" s="87">
        <v>28</v>
      </c>
      <c r="AG135" s="87">
        <v>25</v>
      </c>
      <c r="AH135" s="87">
        <v>37</v>
      </c>
      <c r="AI135" s="87">
        <v>1</v>
      </c>
      <c r="AJ135" s="87">
        <v>47</v>
      </c>
      <c r="AK135" s="87">
        <v>46</v>
      </c>
      <c r="AL135" s="87">
        <v>56</v>
      </c>
      <c r="AM135" s="87">
        <v>38</v>
      </c>
      <c r="AN135" s="87">
        <v>41</v>
      </c>
      <c r="AO135" s="87">
        <v>58</v>
      </c>
      <c r="AP135" s="87">
        <v>0</v>
      </c>
      <c r="AQ135" s="87">
        <v>67</v>
      </c>
      <c r="AR135" s="87">
        <v>89</v>
      </c>
      <c r="AS135" s="87">
        <v>32</v>
      </c>
      <c r="AT135" s="87">
        <v>47</v>
      </c>
      <c r="AU135" s="87">
        <v>37</v>
      </c>
      <c r="AV135" s="88">
        <v>60</v>
      </c>
      <c r="AW135" s="88">
        <v>60</v>
      </c>
      <c r="AX135" s="88">
        <v>33</v>
      </c>
      <c r="AY135" s="88">
        <v>33</v>
      </c>
      <c r="AZ135" s="88">
        <v>34</v>
      </c>
      <c r="BA135" s="88">
        <v>34</v>
      </c>
      <c r="BB135" s="88">
        <v>32</v>
      </c>
      <c r="BC135" s="89">
        <v>35</v>
      </c>
      <c r="BD135" s="89">
        <v>29</v>
      </c>
      <c r="BE135" s="89">
        <v>31</v>
      </c>
      <c r="BF135" s="89">
        <v>30</v>
      </c>
      <c r="BG135" s="89">
        <v>29</v>
      </c>
      <c r="BH135" s="89">
        <v>30</v>
      </c>
      <c r="BI135" s="89">
        <v>29</v>
      </c>
      <c r="BJ135" s="89">
        <v>28</v>
      </c>
      <c r="BK135" s="89">
        <v>28</v>
      </c>
      <c r="BL135" s="89">
        <v>29</v>
      </c>
      <c r="BM135" s="89">
        <v>30</v>
      </c>
      <c r="BN135" s="90">
        <v>27</v>
      </c>
    </row>
    <row r="136" spans="1:66" x14ac:dyDescent="0.45">
      <c r="A136" s="78">
        <f t="shared" si="6"/>
        <v>47452</v>
      </c>
      <c r="B136" s="79">
        <f t="shared" ref="B136:B199" si="7">SUM(AV136:AV136)</f>
        <v>7000</v>
      </c>
      <c r="C136" s="140">
        <f t="shared" si="5"/>
        <v>4483</v>
      </c>
      <c r="D136" s="140">
        <v>1116</v>
      </c>
      <c r="E136" s="178" t="s">
        <v>125</v>
      </c>
      <c r="F136" s="76" t="s">
        <v>595</v>
      </c>
      <c r="G136" s="76" t="s">
        <v>619</v>
      </c>
      <c r="H136" s="86" t="s">
        <v>256</v>
      </c>
      <c r="I136" s="179" t="s">
        <v>797</v>
      </c>
      <c r="J136" s="87">
        <v>2908</v>
      </c>
      <c r="K136" s="87">
        <v>1606</v>
      </c>
      <c r="L136" s="87">
        <v>8</v>
      </c>
      <c r="M136" s="87">
        <v>17</v>
      </c>
      <c r="N136" s="87">
        <v>676</v>
      </c>
      <c r="O136" s="87">
        <v>1732</v>
      </c>
      <c r="P136" s="87">
        <v>1234</v>
      </c>
      <c r="Q136" s="87">
        <v>1238</v>
      </c>
      <c r="R136" s="87">
        <v>5012</v>
      </c>
      <c r="S136" s="87">
        <v>3372</v>
      </c>
      <c r="T136" s="87">
        <v>1275</v>
      </c>
      <c r="U136" s="87">
        <v>0</v>
      </c>
      <c r="V136" s="87">
        <v>0</v>
      </c>
      <c r="W136" s="87">
        <v>1182</v>
      </c>
      <c r="X136" s="87">
        <v>4613</v>
      </c>
      <c r="Y136" s="87">
        <v>2117</v>
      </c>
      <c r="Z136" s="87">
        <v>1755</v>
      </c>
      <c r="AA136" s="87">
        <v>1263</v>
      </c>
      <c r="AB136" s="87">
        <v>3141</v>
      </c>
      <c r="AC136" s="87">
        <v>2893</v>
      </c>
      <c r="AD136" s="87">
        <v>1391</v>
      </c>
      <c r="AE136" s="87">
        <v>7563</v>
      </c>
      <c r="AF136" s="87">
        <v>2288</v>
      </c>
      <c r="AG136" s="87">
        <v>2949</v>
      </c>
      <c r="AH136" s="87">
        <v>2818</v>
      </c>
      <c r="AI136" s="87">
        <v>2675</v>
      </c>
      <c r="AJ136" s="87">
        <v>4665</v>
      </c>
      <c r="AK136" s="87">
        <v>6351</v>
      </c>
      <c r="AL136" s="87">
        <v>2894</v>
      </c>
      <c r="AM136" s="87">
        <v>3126</v>
      </c>
      <c r="AN136" s="87">
        <v>1108</v>
      </c>
      <c r="AO136" s="87">
        <v>6172</v>
      </c>
      <c r="AP136" s="87">
        <v>3834</v>
      </c>
      <c r="AQ136" s="87">
        <v>4938</v>
      </c>
      <c r="AR136" s="87">
        <v>5580</v>
      </c>
      <c r="AS136" s="87">
        <v>5373</v>
      </c>
      <c r="AT136" s="87">
        <v>4267</v>
      </c>
      <c r="AU136" s="87">
        <v>3809</v>
      </c>
      <c r="AV136" s="88">
        <v>7000</v>
      </c>
      <c r="AW136" s="88">
        <v>4300</v>
      </c>
      <c r="AX136" s="88">
        <v>3402</v>
      </c>
      <c r="AY136" s="88">
        <v>3405</v>
      </c>
      <c r="AZ136" s="88">
        <v>3397</v>
      </c>
      <c r="BA136" s="88">
        <v>3328</v>
      </c>
      <c r="BB136" s="88">
        <v>3340</v>
      </c>
      <c r="BC136" s="89">
        <v>3388</v>
      </c>
      <c r="BD136" s="89">
        <v>3258</v>
      </c>
      <c r="BE136" s="89">
        <v>3961</v>
      </c>
      <c r="BF136" s="89">
        <v>2396</v>
      </c>
      <c r="BG136" s="89">
        <v>2476</v>
      </c>
      <c r="BH136" s="89">
        <v>2475</v>
      </c>
      <c r="BI136" s="89">
        <v>2470</v>
      </c>
      <c r="BJ136" s="89">
        <v>2475</v>
      </c>
      <c r="BK136" s="89">
        <v>2478</v>
      </c>
      <c r="BL136" s="89">
        <v>2470</v>
      </c>
      <c r="BM136" s="89">
        <v>2401</v>
      </c>
      <c r="BN136" s="90">
        <v>2413</v>
      </c>
    </row>
    <row r="137" spans="1:66" x14ac:dyDescent="0.45">
      <c r="A137" s="78">
        <f t="shared" si="6"/>
        <v>561118</v>
      </c>
      <c r="B137" s="79">
        <f t="shared" si="7"/>
        <v>120000</v>
      </c>
      <c r="C137" s="140">
        <f t="shared" ref="C137:C200" si="8">IFERROR(AVERAGE(AS137:AU137),0)</f>
        <v>59844</v>
      </c>
      <c r="D137" s="140">
        <v>90</v>
      </c>
      <c r="E137" s="178" t="s">
        <v>125</v>
      </c>
      <c r="F137" s="76" t="s">
        <v>595</v>
      </c>
      <c r="G137" s="76" t="s">
        <v>619</v>
      </c>
      <c r="H137" s="86" t="s">
        <v>257</v>
      </c>
      <c r="I137" s="179" t="s">
        <v>798</v>
      </c>
      <c r="J137" s="87">
        <v>0</v>
      </c>
      <c r="K137" s="87">
        <v>0</v>
      </c>
      <c r="L137" s="87">
        <v>0</v>
      </c>
      <c r="M137" s="87">
        <v>0</v>
      </c>
      <c r="N137" s="87">
        <v>0</v>
      </c>
      <c r="O137" s="87">
        <v>0</v>
      </c>
      <c r="P137" s="87">
        <v>0</v>
      </c>
      <c r="Q137" s="87">
        <v>0</v>
      </c>
      <c r="R137" s="87">
        <v>0</v>
      </c>
      <c r="S137" s="87">
        <v>40485</v>
      </c>
      <c r="T137" s="87">
        <v>8592</v>
      </c>
      <c r="U137" s="87">
        <v>79425</v>
      </c>
      <c r="V137" s="87">
        <v>67230</v>
      </c>
      <c r="W137" s="87">
        <v>44870</v>
      </c>
      <c r="X137" s="87">
        <v>71495</v>
      </c>
      <c r="Y137" s="87">
        <v>15522</v>
      </c>
      <c r="Z137" s="87">
        <v>25376</v>
      </c>
      <c r="AA137" s="87">
        <v>22813</v>
      </c>
      <c r="AB137" s="87">
        <v>31565</v>
      </c>
      <c r="AC137" s="87">
        <v>48800</v>
      </c>
      <c r="AD137" s="87">
        <v>99853</v>
      </c>
      <c r="AE137" s="87">
        <v>62095</v>
      </c>
      <c r="AF137" s="87">
        <v>40433</v>
      </c>
      <c r="AG137" s="87">
        <v>47878</v>
      </c>
      <c r="AH137" s="87">
        <v>26336</v>
      </c>
      <c r="AI137" s="87">
        <v>36182</v>
      </c>
      <c r="AJ137" s="87">
        <v>86573</v>
      </c>
      <c r="AK137" s="87">
        <v>41128</v>
      </c>
      <c r="AL137" s="87">
        <v>42560</v>
      </c>
      <c r="AM137" s="87">
        <v>42017</v>
      </c>
      <c r="AN137" s="87">
        <v>30835</v>
      </c>
      <c r="AO137" s="87">
        <v>80511</v>
      </c>
      <c r="AP137" s="87">
        <v>60510</v>
      </c>
      <c r="AQ137" s="87">
        <v>36976</v>
      </c>
      <c r="AR137" s="87">
        <v>47049</v>
      </c>
      <c r="AS137" s="87">
        <v>42793</v>
      </c>
      <c r="AT137" s="87">
        <v>107795</v>
      </c>
      <c r="AU137" s="87">
        <v>28944</v>
      </c>
      <c r="AV137" s="88">
        <v>120000</v>
      </c>
      <c r="AW137" s="88">
        <v>70000</v>
      </c>
      <c r="AX137" s="88">
        <v>45641</v>
      </c>
      <c r="AY137" s="88">
        <v>45641</v>
      </c>
      <c r="AZ137" s="88">
        <v>45641</v>
      </c>
      <c r="BA137" s="88">
        <v>45641</v>
      </c>
      <c r="BB137" s="88">
        <v>45641</v>
      </c>
      <c r="BC137" s="89">
        <v>45641</v>
      </c>
      <c r="BD137" s="89">
        <v>19578</v>
      </c>
      <c r="BE137" s="89">
        <v>19578</v>
      </c>
      <c r="BF137" s="89">
        <v>19578</v>
      </c>
      <c r="BG137" s="89">
        <v>19578</v>
      </c>
      <c r="BH137" s="89">
        <v>19578</v>
      </c>
      <c r="BI137" s="89">
        <v>19578</v>
      </c>
      <c r="BJ137" s="89">
        <v>19578</v>
      </c>
      <c r="BK137" s="89">
        <v>19578</v>
      </c>
      <c r="BL137" s="89">
        <v>19578</v>
      </c>
      <c r="BM137" s="89">
        <v>19578</v>
      </c>
      <c r="BN137" s="90">
        <v>19578</v>
      </c>
    </row>
    <row r="138" spans="1:66" x14ac:dyDescent="0.45">
      <c r="A138" s="78">
        <f t="shared" ref="A138:A201" si="9">SUM(AK138:AU138)</f>
        <v>201168</v>
      </c>
      <c r="B138" s="79">
        <f t="shared" si="7"/>
        <v>19000</v>
      </c>
      <c r="C138" s="140">
        <f t="shared" si="8"/>
        <v>17020</v>
      </c>
      <c r="D138" s="140">
        <v>1868</v>
      </c>
      <c r="E138" s="178" t="s">
        <v>125</v>
      </c>
      <c r="F138" s="76" t="s">
        <v>595</v>
      </c>
      <c r="G138" s="76" t="s">
        <v>619</v>
      </c>
      <c r="H138" s="86" t="s">
        <v>258</v>
      </c>
      <c r="I138" s="179" t="s">
        <v>799</v>
      </c>
      <c r="J138" s="87">
        <v>12250</v>
      </c>
      <c r="K138" s="87">
        <v>30090</v>
      </c>
      <c r="L138" s="87">
        <v>378</v>
      </c>
      <c r="M138" s="87">
        <v>422</v>
      </c>
      <c r="N138" s="87">
        <v>0</v>
      </c>
      <c r="O138" s="87">
        <v>0</v>
      </c>
      <c r="P138" s="87">
        <v>0</v>
      </c>
      <c r="Q138" s="87">
        <v>0</v>
      </c>
      <c r="R138" s="87">
        <v>0</v>
      </c>
      <c r="S138" s="87">
        <v>0</v>
      </c>
      <c r="T138" s="87">
        <v>0</v>
      </c>
      <c r="U138" s="87">
        <v>0</v>
      </c>
      <c r="V138" s="87">
        <v>12474</v>
      </c>
      <c r="W138" s="87">
        <v>11240</v>
      </c>
      <c r="X138" s="87">
        <v>13830</v>
      </c>
      <c r="Y138" s="87">
        <v>11570</v>
      </c>
      <c r="Z138" s="87">
        <v>18430</v>
      </c>
      <c r="AA138" s="87">
        <v>8415</v>
      </c>
      <c r="AB138" s="87">
        <v>14024</v>
      </c>
      <c r="AC138" s="87">
        <v>19388</v>
      </c>
      <c r="AD138" s="87">
        <v>9350</v>
      </c>
      <c r="AE138" s="87">
        <v>33016</v>
      </c>
      <c r="AF138" s="87">
        <v>12129</v>
      </c>
      <c r="AG138" s="87">
        <v>14953</v>
      </c>
      <c r="AH138" s="87">
        <v>10379</v>
      </c>
      <c r="AI138" s="87">
        <v>13439</v>
      </c>
      <c r="AJ138" s="87">
        <v>27978</v>
      </c>
      <c r="AK138" s="87">
        <v>19464</v>
      </c>
      <c r="AL138" s="87">
        <v>14958</v>
      </c>
      <c r="AM138" s="87">
        <v>14813</v>
      </c>
      <c r="AN138" s="87">
        <v>3768</v>
      </c>
      <c r="AO138" s="87">
        <v>35320</v>
      </c>
      <c r="AP138" s="87">
        <v>22280</v>
      </c>
      <c r="AQ138" s="87">
        <v>24290</v>
      </c>
      <c r="AR138" s="87">
        <v>15215</v>
      </c>
      <c r="AS138" s="87">
        <v>18206</v>
      </c>
      <c r="AT138" s="87">
        <v>18060</v>
      </c>
      <c r="AU138" s="87">
        <v>14794</v>
      </c>
      <c r="AV138" s="88">
        <v>19000</v>
      </c>
      <c r="AW138" s="88">
        <v>19000</v>
      </c>
      <c r="AX138" s="88">
        <v>18533</v>
      </c>
      <c r="AY138" s="88">
        <v>18533</v>
      </c>
      <c r="AZ138" s="88">
        <v>18533</v>
      </c>
      <c r="BA138" s="88">
        <v>18533</v>
      </c>
      <c r="BB138" s="88">
        <v>18533</v>
      </c>
      <c r="BC138" s="89">
        <v>18533</v>
      </c>
      <c r="BD138" s="89">
        <v>6810</v>
      </c>
      <c r="BE138" s="89">
        <v>6810</v>
      </c>
      <c r="BF138" s="89">
        <v>6810</v>
      </c>
      <c r="BG138" s="89">
        <v>6810</v>
      </c>
      <c r="BH138" s="89">
        <v>6810</v>
      </c>
      <c r="BI138" s="89">
        <v>6810</v>
      </c>
      <c r="BJ138" s="89">
        <v>6810</v>
      </c>
      <c r="BK138" s="89">
        <v>6810</v>
      </c>
      <c r="BL138" s="89">
        <v>6810</v>
      </c>
      <c r="BM138" s="89">
        <v>6810</v>
      </c>
      <c r="BN138" s="90">
        <v>6810</v>
      </c>
    </row>
    <row r="139" spans="1:66" x14ac:dyDescent="0.45">
      <c r="A139" s="78">
        <f t="shared" si="9"/>
        <v>342757</v>
      </c>
      <c r="B139" s="79">
        <f t="shared" si="7"/>
        <v>32000</v>
      </c>
      <c r="C139" s="140">
        <f t="shared" si="8"/>
        <v>28114.666666666668</v>
      </c>
      <c r="D139" s="140">
        <v>15476</v>
      </c>
      <c r="E139" s="178" t="s">
        <v>125</v>
      </c>
      <c r="F139" s="76" t="s">
        <v>595</v>
      </c>
      <c r="G139" s="76" t="s">
        <v>619</v>
      </c>
      <c r="H139" s="86" t="s">
        <v>259</v>
      </c>
      <c r="I139" s="179" t="s">
        <v>800</v>
      </c>
      <c r="J139" s="87">
        <v>0</v>
      </c>
      <c r="K139" s="87">
        <v>0</v>
      </c>
      <c r="L139" s="87">
        <v>0</v>
      </c>
      <c r="M139" s="87">
        <v>0</v>
      </c>
      <c r="N139" s="87">
        <v>0</v>
      </c>
      <c r="O139" s="87">
        <v>0</v>
      </c>
      <c r="P139" s="87">
        <v>0</v>
      </c>
      <c r="Q139" s="87">
        <v>16190</v>
      </c>
      <c r="R139" s="87">
        <v>38017</v>
      </c>
      <c r="S139" s="87">
        <v>39387</v>
      </c>
      <c r="T139" s="87">
        <v>41568</v>
      </c>
      <c r="U139" s="87">
        <v>32876</v>
      </c>
      <c r="V139" s="87">
        <v>39124</v>
      </c>
      <c r="W139" s="87">
        <v>22958</v>
      </c>
      <c r="X139" s="87">
        <v>55654</v>
      </c>
      <c r="Y139" s="87">
        <v>15232</v>
      </c>
      <c r="Z139" s="87">
        <v>14277</v>
      </c>
      <c r="AA139" s="87">
        <v>23016</v>
      </c>
      <c r="AB139" s="87">
        <v>22933</v>
      </c>
      <c r="AC139" s="87">
        <v>25136</v>
      </c>
      <c r="AD139" s="87">
        <v>36894</v>
      </c>
      <c r="AE139" s="87">
        <v>57214</v>
      </c>
      <c r="AF139" s="87">
        <v>15299</v>
      </c>
      <c r="AG139" s="87">
        <v>24729</v>
      </c>
      <c r="AH139" s="87">
        <v>14846</v>
      </c>
      <c r="AI139" s="87">
        <v>26297</v>
      </c>
      <c r="AJ139" s="87">
        <v>42588</v>
      </c>
      <c r="AK139" s="87">
        <v>33125</v>
      </c>
      <c r="AL139" s="87">
        <v>25311</v>
      </c>
      <c r="AM139" s="87">
        <v>19956</v>
      </c>
      <c r="AN139" s="87">
        <v>45630</v>
      </c>
      <c r="AO139" s="87">
        <v>38951</v>
      </c>
      <c r="AP139" s="87">
        <v>34116</v>
      </c>
      <c r="AQ139" s="87">
        <v>35803</v>
      </c>
      <c r="AR139" s="87">
        <v>25521</v>
      </c>
      <c r="AS139" s="87">
        <v>32726</v>
      </c>
      <c r="AT139" s="87">
        <v>24622</v>
      </c>
      <c r="AU139" s="87">
        <v>26996</v>
      </c>
      <c r="AV139" s="88">
        <v>32000</v>
      </c>
      <c r="AW139" s="88">
        <v>32000</v>
      </c>
      <c r="AX139" s="88">
        <v>29181</v>
      </c>
      <c r="AY139" s="88">
        <v>29203</v>
      </c>
      <c r="AZ139" s="88">
        <v>29699</v>
      </c>
      <c r="BA139" s="88">
        <v>29083</v>
      </c>
      <c r="BB139" s="88">
        <v>29044</v>
      </c>
      <c r="BC139" s="89">
        <v>29813</v>
      </c>
      <c r="BD139" s="89">
        <v>11311</v>
      </c>
      <c r="BE139" s="89">
        <v>12024</v>
      </c>
      <c r="BF139" s="89">
        <v>11632</v>
      </c>
      <c r="BG139" s="89">
        <v>11349</v>
      </c>
      <c r="BH139" s="89">
        <v>11466</v>
      </c>
      <c r="BI139" s="89">
        <v>11473</v>
      </c>
      <c r="BJ139" s="89">
        <v>11389</v>
      </c>
      <c r="BK139" s="89">
        <v>11411</v>
      </c>
      <c r="BL139" s="89">
        <v>11907</v>
      </c>
      <c r="BM139" s="89">
        <v>11291</v>
      </c>
      <c r="BN139" s="90">
        <v>11252</v>
      </c>
    </row>
    <row r="140" spans="1:66" x14ac:dyDescent="0.45">
      <c r="A140" s="78">
        <f t="shared" si="9"/>
        <v>36526</v>
      </c>
      <c r="B140" s="79">
        <f t="shared" si="7"/>
        <v>9000</v>
      </c>
      <c r="C140" s="140">
        <f t="shared" si="8"/>
        <v>4971</v>
      </c>
      <c r="D140" s="140">
        <v>7228</v>
      </c>
      <c r="E140" s="178" t="s">
        <v>125</v>
      </c>
      <c r="F140" s="76" t="s">
        <v>595</v>
      </c>
      <c r="G140" s="76" t="s">
        <v>619</v>
      </c>
      <c r="H140" s="86" t="s">
        <v>260</v>
      </c>
      <c r="I140" s="179" t="s">
        <v>801</v>
      </c>
      <c r="J140" s="87">
        <v>0</v>
      </c>
      <c r="K140" s="87">
        <v>0</v>
      </c>
      <c r="L140" s="87">
        <v>0</v>
      </c>
      <c r="M140" s="87">
        <v>2</v>
      </c>
      <c r="N140" s="87">
        <v>0</v>
      </c>
      <c r="O140" s="87">
        <v>0</v>
      </c>
      <c r="P140" s="87">
        <v>308</v>
      </c>
      <c r="Q140" s="87">
        <v>3427</v>
      </c>
      <c r="R140" s="87">
        <v>5901</v>
      </c>
      <c r="S140" s="87">
        <v>4269</v>
      </c>
      <c r="T140" s="87">
        <v>5653</v>
      </c>
      <c r="U140" s="87">
        <v>4854</v>
      </c>
      <c r="V140" s="87">
        <v>3922</v>
      </c>
      <c r="W140" s="87">
        <v>3401</v>
      </c>
      <c r="X140" s="87">
        <v>7513</v>
      </c>
      <c r="Y140" s="87">
        <v>2571</v>
      </c>
      <c r="Z140" s="87">
        <v>3299</v>
      </c>
      <c r="AA140" s="87">
        <v>1857</v>
      </c>
      <c r="AB140" s="87">
        <v>4388</v>
      </c>
      <c r="AC140" s="87">
        <v>3953</v>
      </c>
      <c r="AD140" s="87">
        <v>3388</v>
      </c>
      <c r="AE140" s="87">
        <v>5519</v>
      </c>
      <c r="AF140" s="87">
        <v>1743</v>
      </c>
      <c r="AG140" s="87">
        <v>2822</v>
      </c>
      <c r="AH140" s="87">
        <v>3371</v>
      </c>
      <c r="AI140" s="87">
        <v>2885</v>
      </c>
      <c r="AJ140" s="87">
        <v>4538</v>
      </c>
      <c r="AK140" s="87">
        <v>2491</v>
      </c>
      <c r="AL140" s="87">
        <v>2608</v>
      </c>
      <c r="AM140" s="87">
        <v>2894</v>
      </c>
      <c r="AN140" s="87">
        <v>1706</v>
      </c>
      <c r="AO140" s="87">
        <v>3216</v>
      </c>
      <c r="AP140" s="87">
        <v>4716</v>
      </c>
      <c r="AQ140" s="87">
        <v>2022</v>
      </c>
      <c r="AR140" s="87">
        <v>1960</v>
      </c>
      <c r="AS140" s="87">
        <v>4423</v>
      </c>
      <c r="AT140" s="87">
        <v>10490</v>
      </c>
      <c r="AU140" s="87">
        <v>0</v>
      </c>
      <c r="AV140" s="88">
        <v>9000</v>
      </c>
      <c r="AW140" s="88">
        <v>7200</v>
      </c>
      <c r="AX140" s="88">
        <v>5228</v>
      </c>
      <c r="AY140" s="88">
        <v>5228</v>
      </c>
      <c r="AZ140" s="88">
        <v>3183</v>
      </c>
      <c r="BA140" s="88">
        <v>3183</v>
      </c>
      <c r="BB140" s="88">
        <v>3183</v>
      </c>
      <c r="BC140" s="89">
        <v>3183</v>
      </c>
      <c r="BD140" s="89">
        <v>1841</v>
      </c>
      <c r="BE140" s="89">
        <v>1841</v>
      </c>
      <c r="BF140" s="89">
        <v>1841</v>
      </c>
      <c r="BG140" s="89">
        <v>1841</v>
      </c>
      <c r="BH140" s="89">
        <v>1841</v>
      </c>
      <c r="BI140" s="89">
        <v>1841</v>
      </c>
      <c r="BJ140" s="89">
        <v>1841</v>
      </c>
      <c r="BK140" s="89">
        <v>1841</v>
      </c>
      <c r="BL140" s="89">
        <v>1841</v>
      </c>
      <c r="BM140" s="89">
        <v>1841</v>
      </c>
      <c r="BN140" s="90">
        <v>1841</v>
      </c>
    </row>
    <row r="141" spans="1:66" x14ac:dyDescent="0.45">
      <c r="A141" s="78">
        <f t="shared" si="9"/>
        <v>10462</v>
      </c>
      <c r="B141" s="79">
        <f t="shared" si="7"/>
        <v>1500</v>
      </c>
      <c r="C141" s="140">
        <f t="shared" si="8"/>
        <v>957</v>
      </c>
      <c r="D141" s="140">
        <v>10800</v>
      </c>
      <c r="E141" s="178" t="s">
        <v>125</v>
      </c>
      <c r="F141" s="76" t="s">
        <v>595</v>
      </c>
      <c r="G141" s="76" t="s">
        <v>619</v>
      </c>
      <c r="H141" s="86" t="s">
        <v>261</v>
      </c>
      <c r="I141" s="179" t="s">
        <v>802</v>
      </c>
      <c r="J141" s="87">
        <v>0</v>
      </c>
      <c r="K141" s="87">
        <v>0</v>
      </c>
      <c r="L141" s="87">
        <v>0</v>
      </c>
      <c r="M141" s="87">
        <v>0</v>
      </c>
      <c r="N141" s="87">
        <v>0</v>
      </c>
      <c r="O141" s="87">
        <v>0</v>
      </c>
      <c r="P141" s="87">
        <v>0</v>
      </c>
      <c r="Q141" s="87">
        <v>0</v>
      </c>
      <c r="R141" s="87">
        <v>0</v>
      </c>
      <c r="S141" s="87">
        <v>0</v>
      </c>
      <c r="T141" s="87">
        <v>0</v>
      </c>
      <c r="U141" s="87">
        <v>0</v>
      </c>
      <c r="V141" s="87">
        <v>3313</v>
      </c>
      <c r="W141" s="87">
        <v>910</v>
      </c>
      <c r="X141" s="87">
        <v>1487</v>
      </c>
      <c r="Y141" s="87">
        <v>970</v>
      </c>
      <c r="Z141" s="87">
        <v>414</v>
      </c>
      <c r="AA141" s="87">
        <v>501</v>
      </c>
      <c r="AB141" s="87">
        <v>548</v>
      </c>
      <c r="AC141" s="87">
        <v>793</v>
      </c>
      <c r="AD141" s="87">
        <v>947</v>
      </c>
      <c r="AE141" s="87">
        <v>863</v>
      </c>
      <c r="AF141" s="87">
        <v>545</v>
      </c>
      <c r="AG141" s="87">
        <v>521</v>
      </c>
      <c r="AH141" s="87">
        <v>407</v>
      </c>
      <c r="AI141" s="87">
        <v>450</v>
      </c>
      <c r="AJ141" s="87">
        <v>1269</v>
      </c>
      <c r="AK141" s="87">
        <v>1446</v>
      </c>
      <c r="AL141" s="87">
        <v>1181</v>
      </c>
      <c r="AM141" s="87">
        <v>760</v>
      </c>
      <c r="AN141" s="87">
        <v>551</v>
      </c>
      <c r="AO141" s="87">
        <v>1142</v>
      </c>
      <c r="AP141" s="87">
        <v>93</v>
      </c>
      <c r="AQ141" s="87">
        <v>1895</v>
      </c>
      <c r="AR141" s="87">
        <v>523</v>
      </c>
      <c r="AS141" s="87">
        <v>568</v>
      </c>
      <c r="AT141" s="87">
        <v>1349</v>
      </c>
      <c r="AU141" s="87">
        <v>954</v>
      </c>
      <c r="AV141" s="88">
        <v>1500</v>
      </c>
      <c r="AW141" s="88">
        <v>860</v>
      </c>
      <c r="AX141" s="88">
        <v>736</v>
      </c>
      <c r="AY141" s="88">
        <v>720</v>
      </c>
      <c r="AZ141" s="88">
        <v>704</v>
      </c>
      <c r="BA141" s="88">
        <v>697</v>
      </c>
      <c r="BB141" s="88">
        <v>695</v>
      </c>
      <c r="BC141" s="89">
        <v>710</v>
      </c>
      <c r="BD141" s="89">
        <v>404</v>
      </c>
      <c r="BE141" s="89">
        <v>411</v>
      </c>
      <c r="BF141" s="89">
        <v>440</v>
      </c>
      <c r="BG141" s="89">
        <v>399</v>
      </c>
      <c r="BH141" s="89">
        <v>411</v>
      </c>
      <c r="BI141" s="89">
        <v>422</v>
      </c>
      <c r="BJ141" s="89">
        <v>441</v>
      </c>
      <c r="BK141" s="89">
        <v>426</v>
      </c>
      <c r="BL141" s="89">
        <v>409</v>
      </c>
      <c r="BM141" s="89">
        <v>402</v>
      </c>
      <c r="BN141" s="90">
        <v>401</v>
      </c>
    </row>
    <row r="142" spans="1:66" x14ac:dyDescent="0.45">
      <c r="A142" s="78">
        <f t="shared" si="9"/>
        <v>6253</v>
      </c>
      <c r="B142" s="79">
        <f t="shared" si="7"/>
        <v>580</v>
      </c>
      <c r="C142" s="140">
        <f t="shared" si="8"/>
        <v>473.33333333333331</v>
      </c>
      <c r="D142" s="140">
        <v>23906</v>
      </c>
      <c r="E142" s="178" t="s">
        <v>125</v>
      </c>
      <c r="F142" s="76" t="s">
        <v>595</v>
      </c>
      <c r="G142" s="76" t="s">
        <v>619</v>
      </c>
      <c r="H142" s="86" t="s">
        <v>262</v>
      </c>
      <c r="I142" s="179" t="s">
        <v>803</v>
      </c>
      <c r="J142" s="87">
        <v>0</v>
      </c>
      <c r="K142" s="87">
        <v>0</v>
      </c>
      <c r="L142" s="87">
        <v>0</v>
      </c>
      <c r="M142" s="87">
        <v>0</v>
      </c>
      <c r="N142" s="87">
        <v>0</v>
      </c>
      <c r="O142" s="87">
        <v>0</v>
      </c>
      <c r="P142" s="87">
        <v>0</v>
      </c>
      <c r="Q142" s="87">
        <v>0</v>
      </c>
      <c r="R142" s="87">
        <v>0</v>
      </c>
      <c r="S142" s="87">
        <v>0</v>
      </c>
      <c r="T142" s="87">
        <v>0</v>
      </c>
      <c r="U142" s="87">
        <v>0</v>
      </c>
      <c r="V142" s="87">
        <v>0</v>
      </c>
      <c r="W142" s="87">
        <v>0</v>
      </c>
      <c r="X142" s="87">
        <v>0</v>
      </c>
      <c r="Y142" s="87">
        <v>463</v>
      </c>
      <c r="Z142" s="87">
        <v>52</v>
      </c>
      <c r="AA142" s="87">
        <v>548</v>
      </c>
      <c r="AB142" s="87">
        <v>534</v>
      </c>
      <c r="AC142" s="87">
        <v>484</v>
      </c>
      <c r="AD142" s="87">
        <v>343</v>
      </c>
      <c r="AE142" s="87">
        <v>536</v>
      </c>
      <c r="AF142" s="87">
        <v>363</v>
      </c>
      <c r="AG142" s="87">
        <v>284</v>
      </c>
      <c r="AH142" s="87">
        <v>249</v>
      </c>
      <c r="AI142" s="87">
        <v>343</v>
      </c>
      <c r="AJ142" s="87">
        <v>874</v>
      </c>
      <c r="AK142" s="87">
        <v>713</v>
      </c>
      <c r="AL142" s="87">
        <v>754</v>
      </c>
      <c r="AM142" s="87">
        <v>347</v>
      </c>
      <c r="AN142" s="87">
        <v>561</v>
      </c>
      <c r="AO142" s="87">
        <v>855</v>
      </c>
      <c r="AP142" s="87">
        <v>1048</v>
      </c>
      <c r="AQ142" s="87">
        <v>271</v>
      </c>
      <c r="AR142" s="87">
        <v>284</v>
      </c>
      <c r="AS142" s="87">
        <v>455</v>
      </c>
      <c r="AT142" s="87">
        <v>605</v>
      </c>
      <c r="AU142" s="87">
        <v>360</v>
      </c>
      <c r="AV142" s="88">
        <v>580</v>
      </c>
      <c r="AW142" s="88">
        <v>580</v>
      </c>
      <c r="AX142" s="88">
        <v>562</v>
      </c>
      <c r="AY142" s="88">
        <v>562</v>
      </c>
      <c r="AZ142" s="88">
        <v>562</v>
      </c>
      <c r="BA142" s="88">
        <v>562</v>
      </c>
      <c r="BB142" s="88">
        <v>562</v>
      </c>
      <c r="BC142" s="89">
        <v>562</v>
      </c>
      <c r="BD142" s="89">
        <v>276</v>
      </c>
      <c r="BE142" s="89">
        <v>276</v>
      </c>
      <c r="BF142" s="89">
        <v>276</v>
      </c>
      <c r="BG142" s="89">
        <v>276</v>
      </c>
      <c r="BH142" s="89">
        <v>276</v>
      </c>
      <c r="BI142" s="89">
        <v>276</v>
      </c>
      <c r="BJ142" s="89">
        <v>276</v>
      </c>
      <c r="BK142" s="89">
        <v>276</v>
      </c>
      <c r="BL142" s="89">
        <v>276</v>
      </c>
      <c r="BM142" s="89">
        <v>276</v>
      </c>
      <c r="BN142" s="90">
        <v>276</v>
      </c>
    </row>
    <row r="143" spans="1:66" x14ac:dyDescent="0.45">
      <c r="A143" s="78">
        <f t="shared" si="9"/>
        <v>5517</v>
      </c>
      <c r="B143" s="79">
        <f t="shared" si="7"/>
        <v>500</v>
      </c>
      <c r="C143" s="140">
        <f t="shared" si="8"/>
        <v>427.66666666666669</v>
      </c>
      <c r="D143" s="140">
        <v>3642</v>
      </c>
      <c r="E143" s="178" t="s">
        <v>125</v>
      </c>
      <c r="F143" s="76" t="s">
        <v>595</v>
      </c>
      <c r="G143" s="76" t="s">
        <v>619</v>
      </c>
      <c r="H143" s="86" t="s">
        <v>263</v>
      </c>
      <c r="I143" s="179" t="s">
        <v>804</v>
      </c>
      <c r="J143" s="87">
        <v>442</v>
      </c>
      <c r="K143" s="87">
        <v>756</v>
      </c>
      <c r="L143" s="87">
        <v>408</v>
      </c>
      <c r="M143" s="87">
        <v>31</v>
      </c>
      <c r="N143" s="87">
        <v>0</v>
      </c>
      <c r="O143" s="87">
        <v>0</v>
      </c>
      <c r="P143" s="87">
        <v>0</v>
      </c>
      <c r="Q143" s="87">
        <v>30</v>
      </c>
      <c r="R143" s="87">
        <v>10</v>
      </c>
      <c r="S143" s="87">
        <v>0</v>
      </c>
      <c r="T143" s="87">
        <v>0</v>
      </c>
      <c r="U143" s="87">
        <v>0</v>
      </c>
      <c r="V143" s="87">
        <v>0</v>
      </c>
      <c r="W143" s="87">
        <v>0</v>
      </c>
      <c r="X143" s="87">
        <v>0</v>
      </c>
      <c r="Y143" s="87">
        <v>273</v>
      </c>
      <c r="Z143" s="87">
        <v>128</v>
      </c>
      <c r="AA143" s="87">
        <v>221</v>
      </c>
      <c r="AB143" s="87">
        <v>267</v>
      </c>
      <c r="AC143" s="87">
        <v>350</v>
      </c>
      <c r="AD143" s="87">
        <v>187</v>
      </c>
      <c r="AE143" s="87">
        <v>320</v>
      </c>
      <c r="AF143" s="87">
        <v>172</v>
      </c>
      <c r="AG143" s="87">
        <v>147</v>
      </c>
      <c r="AH143" s="87">
        <v>127</v>
      </c>
      <c r="AI143" s="87">
        <v>221</v>
      </c>
      <c r="AJ143" s="87">
        <v>527</v>
      </c>
      <c r="AK143" s="87">
        <v>410</v>
      </c>
      <c r="AL143" s="87">
        <v>492</v>
      </c>
      <c r="AM143" s="87">
        <v>593</v>
      </c>
      <c r="AN143" s="87">
        <v>294</v>
      </c>
      <c r="AO143" s="87">
        <v>499</v>
      </c>
      <c r="AP143" s="87">
        <v>607</v>
      </c>
      <c r="AQ143" s="87">
        <v>833</v>
      </c>
      <c r="AR143" s="87">
        <v>506</v>
      </c>
      <c r="AS143" s="87">
        <v>376</v>
      </c>
      <c r="AT143" s="87">
        <v>343</v>
      </c>
      <c r="AU143" s="87">
        <v>564</v>
      </c>
      <c r="AV143" s="88">
        <v>500</v>
      </c>
      <c r="AW143" s="88">
        <v>500</v>
      </c>
      <c r="AX143" s="88">
        <v>467</v>
      </c>
      <c r="AY143" s="88">
        <v>482</v>
      </c>
      <c r="AZ143" s="88">
        <v>491</v>
      </c>
      <c r="BA143" s="88">
        <v>506</v>
      </c>
      <c r="BB143" s="88">
        <v>516</v>
      </c>
      <c r="BC143" s="89">
        <v>527</v>
      </c>
      <c r="BD143" s="89">
        <v>205</v>
      </c>
      <c r="BE143" s="89">
        <v>207</v>
      </c>
      <c r="BF143" s="89">
        <v>204</v>
      </c>
      <c r="BG143" s="89">
        <v>207</v>
      </c>
      <c r="BH143" s="89">
        <v>207</v>
      </c>
      <c r="BI143" s="89">
        <v>204</v>
      </c>
      <c r="BJ143" s="89">
        <v>207</v>
      </c>
      <c r="BK143" s="89">
        <v>204</v>
      </c>
      <c r="BL143" s="89">
        <v>207</v>
      </c>
      <c r="BM143" s="89">
        <v>204</v>
      </c>
      <c r="BN143" s="90">
        <v>204</v>
      </c>
    </row>
    <row r="144" spans="1:66" x14ac:dyDescent="0.45">
      <c r="A144" s="78">
        <f t="shared" si="9"/>
        <v>4211</v>
      </c>
      <c r="B144" s="79">
        <f t="shared" si="7"/>
        <v>350</v>
      </c>
      <c r="C144" s="140">
        <f t="shared" si="8"/>
        <v>196</v>
      </c>
      <c r="D144" s="140">
        <v>4625</v>
      </c>
      <c r="E144" s="178" t="s">
        <v>125</v>
      </c>
      <c r="F144" s="76" t="s">
        <v>595</v>
      </c>
      <c r="G144" s="76" t="s">
        <v>619</v>
      </c>
      <c r="H144" s="86" t="s">
        <v>264</v>
      </c>
      <c r="I144" s="179" t="s">
        <v>805</v>
      </c>
      <c r="J144" s="87">
        <v>551</v>
      </c>
      <c r="K144" s="87">
        <v>316</v>
      </c>
      <c r="L144" s="87">
        <v>517</v>
      </c>
      <c r="M144" s="87">
        <v>564</v>
      </c>
      <c r="N144" s="87">
        <v>342</v>
      </c>
      <c r="O144" s="87">
        <v>551</v>
      </c>
      <c r="P144" s="87">
        <v>464</v>
      </c>
      <c r="Q144" s="87">
        <v>4</v>
      </c>
      <c r="R144" s="87">
        <v>0</v>
      </c>
      <c r="S144" s="87">
        <v>0</v>
      </c>
      <c r="T144" s="87">
        <v>0</v>
      </c>
      <c r="U144" s="87">
        <v>0</v>
      </c>
      <c r="V144" s="87">
        <v>596</v>
      </c>
      <c r="W144" s="87">
        <v>244</v>
      </c>
      <c r="X144" s="87">
        <v>541</v>
      </c>
      <c r="Y144" s="87">
        <v>207</v>
      </c>
      <c r="Z144" s="87">
        <v>166</v>
      </c>
      <c r="AA144" s="87">
        <v>288</v>
      </c>
      <c r="AB144" s="87">
        <v>247</v>
      </c>
      <c r="AC144" s="87">
        <v>567</v>
      </c>
      <c r="AD144" s="87">
        <v>485</v>
      </c>
      <c r="AE144" s="87">
        <v>267</v>
      </c>
      <c r="AF144" s="87">
        <v>199</v>
      </c>
      <c r="AG144" s="87">
        <v>224</v>
      </c>
      <c r="AH144" s="87">
        <v>194</v>
      </c>
      <c r="AI144" s="87">
        <v>173</v>
      </c>
      <c r="AJ144" s="87">
        <v>393</v>
      </c>
      <c r="AK144" s="87">
        <v>407</v>
      </c>
      <c r="AL144" s="87">
        <v>549</v>
      </c>
      <c r="AM144" s="87">
        <v>530</v>
      </c>
      <c r="AN144" s="87">
        <v>260</v>
      </c>
      <c r="AO144" s="87">
        <v>514</v>
      </c>
      <c r="AP144" s="87">
        <v>720</v>
      </c>
      <c r="AQ144" s="87">
        <v>368</v>
      </c>
      <c r="AR144" s="87">
        <v>275</v>
      </c>
      <c r="AS144" s="87">
        <v>163</v>
      </c>
      <c r="AT144" s="87">
        <v>221</v>
      </c>
      <c r="AU144" s="87">
        <v>204</v>
      </c>
      <c r="AV144" s="88">
        <v>350</v>
      </c>
      <c r="AW144" s="88">
        <v>350</v>
      </c>
      <c r="AX144" s="88">
        <v>250</v>
      </c>
      <c r="AY144" s="88">
        <v>250</v>
      </c>
      <c r="AZ144" s="88">
        <v>269</v>
      </c>
      <c r="BA144" s="88">
        <v>253</v>
      </c>
      <c r="BB144" s="88">
        <v>269</v>
      </c>
      <c r="BC144" s="89">
        <v>270</v>
      </c>
      <c r="BD144" s="89">
        <v>128</v>
      </c>
      <c r="BE144" s="89">
        <v>124</v>
      </c>
      <c r="BF144" s="89">
        <v>124</v>
      </c>
      <c r="BG144" s="89">
        <v>124</v>
      </c>
      <c r="BH144" s="89">
        <v>124</v>
      </c>
      <c r="BI144" s="89">
        <v>124</v>
      </c>
      <c r="BJ144" s="89">
        <v>124</v>
      </c>
      <c r="BK144" s="89">
        <v>124</v>
      </c>
      <c r="BL144" s="89">
        <v>128</v>
      </c>
      <c r="BM144" s="89">
        <v>144</v>
      </c>
      <c r="BN144" s="90">
        <v>127</v>
      </c>
    </row>
    <row r="145" spans="1:66" x14ac:dyDescent="0.45">
      <c r="A145" s="78">
        <f t="shared" si="9"/>
        <v>3973</v>
      </c>
      <c r="B145" s="79">
        <f t="shared" si="7"/>
        <v>330</v>
      </c>
      <c r="C145" s="140">
        <f t="shared" si="8"/>
        <v>189.66666666666666</v>
      </c>
      <c r="D145" s="140">
        <v>4840</v>
      </c>
      <c r="E145" s="178" t="s">
        <v>125</v>
      </c>
      <c r="F145" s="76" t="s">
        <v>595</v>
      </c>
      <c r="G145" s="76" t="s">
        <v>619</v>
      </c>
      <c r="H145" s="86" t="s">
        <v>265</v>
      </c>
      <c r="I145" s="179" t="s">
        <v>806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87">
        <v>0</v>
      </c>
      <c r="T145" s="87">
        <v>0</v>
      </c>
      <c r="U145" s="87">
        <v>1474</v>
      </c>
      <c r="V145" s="87">
        <v>715</v>
      </c>
      <c r="W145" s="87">
        <v>443</v>
      </c>
      <c r="X145" s="87">
        <v>987</v>
      </c>
      <c r="Y145" s="87">
        <v>527</v>
      </c>
      <c r="Z145" s="87">
        <v>262</v>
      </c>
      <c r="AA145" s="87">
        <v>396</v>
      </c>
      <c r="AB145" s="87">
        <v>511</v>
      </c>
      <c r="AC145" s="87">
        <v>637</v>
      </c>
      <c r="AD145" s="87">
        <v>566</v>
      </c>
      <c r="AE145" s="87">
        <v>405</v>
      </c>
      <c r="AF145" s="87">
        <v>111</v>
      </c>
      <c r="AG145" s="87">
        <v>292</v>
      </c>
      <c r="AH145" s="87">
        <v>313</v>
      </c>
      <c r="AI145" s="87">
        <v>265</v>
      </c>
      <c r="AJ145" s="87">
        <v>405</v>
      </c>
      <c r="AK145" s="87">
        <v>378</v>
      </c>
      <c r="AL145" s="87">
        <v>354</v>
      </c>
      <c r="AM145" s="87">
        <v>401</v>
      </c>
      <c r="AN145" s="87">
        <v>316</v>
      </c>
      <c r="AO145" s="87">
        <v>823</v>
      </c>
      <c r="AP145" s="87">
        <v>678</v>
      </c>
      <c r="AQ145" s="87">
        <v>325</v>
      </c>
      <c r="AR145" s="87">
        <v>129</v>
      </c>
      <c r="AS145" s="87">
        <v>234</v>
      </c>
      <c r="AT145" s="87">
        <v>186</v>
      </c>
      <c r="AU145" s="87">
        <v>149</v>
      </c>
      <c r="AV145" s="88">
        <v>330</v>
      </c>
      <c r="AW145" s="88">
        <v>330</v>
      </c>
      <c r="AX145" s="88">
        <v>271</v>
      </c>
      <c r="AY145" s="88">
        <v>279</v>
      </c>
      <c r="AZ145" s="88">
        <v>272</v>
      </c>
      <c r="BA145" s="88">
        <v>279</v>
      </c>
      <c r="BB145" s="88">
        <v>272</v>
      </c>
      <c r="BC145" s="89">
        <v>280</v>
      </c>
      <c r="BD145" s="89">
        <v>137</v>
      </c>
      <c r="BE145" s="89">
        <v>131</v>
      </c>
      <c r="BF145" s="89">
        <v>125</v>
      </c>
      <c r="BG145" s="89">
        <v>130</v>
      </c>
      <c r="BH145" s="89">
        <v>132</v>
      </c>
      <c r="BI145" s="89">
        <v>127</v>
      </c>
      <c r="BJ145" s="89">
        <v>134</v>
      </c>
      <c r="BK145" s="89">
        <v>127</v>
      </c>
      <c r="BL145" s="89">
        <v>134</v>
      </c>
      <c r="BM145" s="89">
        <v>127</v>
      </c>
      <c r="BN145" s="90">
        <v>134</v>
      </c>
    </row>
    <row r="146" spans="1:66" x14ac:dyDescent="0.45">
      <c r="A146" s="78">
        <f t="shared" si="9"/>
        <v>6856</v>
      </c>
      <c r="B146" s="79">
        <f t="shared" si="7"/>
        <v>1350</v>
      </c>
      <c r="C146" s="140">
        <f t="shared" si="8"/>
        <v>1320</v>
      </c>
      <c r="D146" s="140">
        <v>3198</v>
      </c>
      <c r="E146" s="178" t="s">
        <v>125</v>
      </c>
      <c r="F146" s="76" t="s">
        <v>595</v>
      </c>
      <c r="G146" s="76" t="s">
        <v>619</v>
      </c>
      <c r="H146" s="86" t="s">
        <v>266</v>
      </c>
      <c r="I146" s="179" t="s">
        <v>807</v>
      </c>
      <c r="J146" s="87">
        <v>602</v>
      </c>
      <c r="K146" s="87">
        <v>392</v>
      </c>
      <c r="L146" s="87">
        <v>362</v>
      </c>
      <c r="M146" s="87">
        <v>44</v>
      </c>
      <c r="N146" s="87">
        <v>0</v>
      </c>
      <c r="O146" s="87">
        <v>0</v>
      </c>
      <c r="P146" s="87">
        <v>0</v>
      </c>
      <c r="Q146" s="87">
        <v>27</v>
      </c>
      <c r="R146" s="87">
        <v>0</v>
      </c>
      <c r="S146" s="87">
        <v>0</v>
      </c>
      <c r="T146" s="87">
        <v>0</v>
      </c>
      <c r="U146" s="87">
        <v>0</v>
      </c>
      <c r="V146" s="87">
        <v>0</v>
      </c>
      <c r="W146" s="87">
        <v>671</v>
      </c>
      <c r="X146" s="87">
        <v>77</v>
      </c>
      <c r="Y146" s="87">
        <v>448</v>
      </c>
      <c r="Z146" s="87">
        <v>140</v>
      </c>
      <c r="AA146" s="87">
        <v>507</v>
      </c>
      <c r="AB146" s="87">
        <v>365</v>
      </c>
      <c r="AC146" s="87">
        <v>804</v>
      </c>
      <c r="AD146" s="87">
        <v>452</v>
      </c>
      <c r="AE146" s="87">
        <v>332</v>
      </c>
      <c r="AF146" s="87">
        <v>340</v>
      </c>
      <c r="AG146" s="87">
        <v>247</v>
      </c>
      <c r="AH146" s="87">
        <v>253</v>
      </c>
      <c r="AI146" s="87">
        <v>279</v>
      </c>
      <c r="AJ146" s="87">
        <v>505</v>
      </c>
      <c r="AK146" s="87">
        <v>617</v>
      </c>
      <c r="AL146" s="87">
        <v>560</v>
      </c>
      <c r="AM146" s="87">
        <v>653</v>
      </c>
      <c r="AN146" s="87">
        <v>50</v>
      </c>
      <c r="AO146" s="87">
        <v>0</v>
      </c>
      <c r="AP146" s="87">
        <v>0</v>
      </c>
      <c r="AQ146" s="87">
        <v>381</v>
      </c>
      <c r="AR146" s="87">
        <v>635</v>
      </c>
      <c r="AS146" s="87">
        <v>465</v>
      </c>
      <c r="AT146" s="87">
        <v>1370</v>
      </c>
      <c r="AU146" s="87">
        <v>2125</v>
      </c>
      <c r="AV146" s="88">
        <v>1350</v>
      </c>
      <c r="AW146" s="88">
        <v>2000</v>
      </c>
      <c r="AX146" s="88">
        <v>763</v>
      </c>
      <c r="AY146" s="88">
        <v>763</v>
      </c>
      <c r="AZ146" s="88">
        <v>763</v>
      </c>
      <c r="BA146" s="88">
        <v>763</v>
      </c>
      <c r="BB146" s="88">
        <v>763</v>
      </c>
      <c r="BC146" s="89">
        <v>763</v>
      </c>
      <c r="BD146" s="89">
        <v>616</v>
      </c>
      <c r="BE146" s="89">
        <v>616</v>
      </c>
      <c r="BF146" s="89">
        <v>616</v>
      </c>
      <c r="BG146" s="89">
        <v>616</v>
      </c>
      <c r="BH146" s="89">
        <v>616</v>
      </c>
      <c r="BI146" s="89">
        <v>616</v>
      </c>
      <c r="BJ146" s="89">
        <v>616</v>
      </c>
      <c r="BK146" s="89">
        <v>616</v>
      </c>
      <c r="BL146" s="89">
        <v>616</v>
      </c>
      <c r="BM146" s="89">
        <v>616</v>
      </c>
      <c r="BN146" s="90">
        <v>616</v>
      </c>
    </row>
    <row r="147" spans="1:66" x14ac:dyDescent="0.45">
      <c r="A147" s="78">
        <f t="shared" si="9"/>
        <v>510</v>
      </c>
      <c r="B147" s="79">
        <f t="shared" si="7"/>
        <v>45</v>
      </c>
      <c r="C147" s="140">
        <f t="shared" si="8"/>
        <v>38.666666666666664</v>
      </c>
      <c r="D147" s="140">
        <v>556</v>
      </c>
      <c r="E147" s="178" t="s">
        <v>125</v>
      </c>
      <c r="F147" s="76" t="s">
        <v>595</v>
      </c>
      <c r="G147" s="76" t="s">
        <v>619</v>
      </c>
      <c r="H147" s="86" t="s">
        <v>267</v>
      </c>
      <c r="I147" s="179" t="s">
        <v>808</v>
      </c>
      <c r="J147" s="87">
        <v>8</v>
      </c>
      <c r="K147" s="87">
        <v>0</v>
      </c>
      <c r="L147" s="87">
        <v>0</v>
      </c>
      <c r="M147" s="87">
        <v>3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87">
        <v>0</v>
      </c>
      <c r="T147" s="87">
        <v>0</v>
      </c>
      <c r="U147" s="87">
        <v>0</v>
      </c>
      <c r="V147" s="87">
        <v>0</v>
      </c>
      <c r="W147" s="87">
        <v>0</v>
      </c>
      <c r="X147" s="87">
        <v>0</v>
      </c>
      <c r="Y147" s="87">
        <v>61</v>
      </c>
      <c r="Z147" s="87">
        <v>9</v>
      </c>
      <c r="AA147" s="87">
        <v>47</v>
      </c>
      <c r="AB147" s="87">
        <v>70</v>
      </c>
      <c r="AC147" s="87">
        <v>138</v>
      </c>
      <c r="AD147" s="87">
        <v>82</v>
      </c>
      <c r="AE147" s="87">
        <v>64</v>
      </c>
      <c r="AF147" s="87">
        <v>32</v>
      </c>
      <c r="AG147" s="87">
        <v>33</v>
      </c>
      <c r="AH147" s="87">
        <v>33</v>
      </c>
      <c r="AI147" s="87">
        <v>1</v>
      </c>
      <c r="AJ147" s="87">
        <v>37</v>
      </c>
      <c r="AK147" s="87">
        <v>87</v>
      </c>
      <c r="AL147" s="87">
        <v>15</v>
      </c>
      <c r="AM147" s="87">
        <v>53</v>
      </c>
      <c r="AN147" s="87">
        <v>13</v>
      </c>
      <c r="AO147" s="87">
        <v>46</v>
      </c>
      <c r="AP147" s="87">
        <v>100</v>
      </c>
      <c r="AQ147" s="87">
        <v>79</v>
      </c>
      <c r="AR147" s="87">
        <v>1</v>
      </c>
      <c r="AS147" s="87">
        <v>28</v>
      </c>
      <c r="AT147" s="87">
        <v>65</v>
      </c>
      <c r="AU147" s="87">
        <v>23</v>
      </c>
      <c r="AV147" s="88">
        <v>45</v>
      </c>
      <c r="AW147" s="88">
        <v>45</v>
      </c>
      <c r="AX147" s="88">
        <v>31</v>
      </c>
      <c r="AY147" s="88">
        <v>32</v>
      </c>
      <c r="AZ147" s="88">
        <v>29</v>
      </c>
      <c r="BA147" s="88">
        <v>32</v>
      </c>
      <c r="BB147" s="88">
        <v>29</v>
      </c>
      <c r="BC147" s="89">
        <v>32</v>
      </c>
      <c r="BD147" s="89">
        <v>20</v>
      </c>
      <c r="BE147" s="89">
        <v>27</v>
      </c>
      <c r="BF147" s="89">
        <v>12</v>
      </c>
      <c r="BG147" s="89">
        <v>13</v>
      </c>
      <c r="BH147" s="89">
        <v>13</v>
      </c>
      <c r="BI147" s="89">
        <v>10</v>
      </c>
      <c r="BJ147" s="89">
        <v>22</v>
      </c>
      <c r="BK147" s="89">
        <v>23</v>
      </c>
      <c r="BL147" s="89">
        <v>20</v>
      </c>
      <c r="BM147" s="89">
        <v>23</v>
      </c>
      <c r="BN147" s="90">
        <v>20</v>
      </c>
    </row>
    <row r="148" spans="1:66" x14ac:dyDescent="0.45">
      <c r="A148" s="78">
        <f t="shared" si="9"/>
        <v>190</v>
      </c>
      <c r="B148" s="79">
        <f t="shared" si="7"/>
        <v>25</v>
      </c>
      <c r="C148" s="140">
        <f t="shared" si="8"/>
        <v>17.666666666666668</v>
      </c>
      <c r="D148" s="140">
        <v>2861</v>
      </c>
      <c r="E148" s="178" t="s">
        <v>125</v>
      </c>
      <c r="F148" s="76" t="s">
        <v>595</v>
      </c>
      <c r="G148" s="76" t="s">
        <v>619</v>
      </c>
      <c r="H148" s="86" t="s">
        <v>268</v>
      </c>
      <c r="I148" s="179" t="s">
        <v>809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87">
        <v>0</v>
      </c>
      <c r="T148" s="87">
        <v>0</v>
      </c>
      <c r="U148" s="87">
        <v>0</v>
      </c>
      <c r="V148" s="87">
        <v>0</v>
      </c>
      <c r="W148" s="87">
        <v>0</v>
      </c>
      <c r="X148" s="87">
        <v>0</v>
      </c>
      <c r="Y148" s="87">
        <v>50</v>
      </c>
      <c r="Z148" s="87">
        <v>37</v>
      </c>
      <c r="AA148" s="87">
        <v>28</v>
      </c>
      <c r="AB148" s="87">
        <v>32</v>
      </c>
      <c r="AC148" s="87">
        <v>48</v>
      </c>
      <c r="AD148" s="87">
        <v>45</v>
      </c>
      <c r="AE148" s="87">
        <v>18</v>
      </c>
      <c r="AF148" s="87">
        <v>13</v>
      </c>
      <c r="AG148" s="87">
        <v>11</v>
      </c>
      <c r="AH148" s="87">
        <v>20</v>
      </c>
      <c r="AI148" s="87">
        <v>4</v>
      </c>
      <c r="AJ148" s="87">
        <v>34</v>
      </c>
      <c r="AK148" s="87">
        <v>4</v>
      </c>
      <c r="AL148" s="87">
        <v>25</v>
      </c>
      <c r="AM148" s="87">
        <v>1</v>
      </c>
      <c r="AN148" s="87">
        <v>7</v>
      </c>
      <c r="AO148" s="87">
        <v>21</v>
      </c>
      <c r="AP148" s="87">
        <v>35</v>
      </c>
      <c r="AQ148" s="87">
        <v>19</v>
      </c>
      <c r="AR148" s="87">
        <v>25</v>
      </c>
      <c r="AS148" s="87">
        <v>4</v>
      </c>
      <c r="AT148" s="87">
        <v>19</v>
      </c>
      <c r="AU148" s="87">
        <v>30</v>
      </c>
      <c r="AV148" s="88">
        <v>25</v>
      </c>
      <c r="AW148" s="88">
        <v>25</v>
      </c>
      <c r="AX148" s="88">
        <v>19</v>
      </c>
      <c r="AY148" s="88">
        <v>19</v>
      </c>
      <c r="AZ148" s="88">
        <v>19</v>
      </c>
      <c r="BA148" s="88">
        <v>19</v>
      </c>
      <c r="BB148" s="88">
        <v>19</v>
      </c>
      <c r="BC148" s="89">
        <v>19</v>
      </c>
      <c r="BD148" s="89">
        <v>11</v>
      </c>
      <c r="BE148" s="89">
        <v>10</v>
      </c>
      <c r="BF148" s="89">
        <v>11</v>
      </c>
      <c r="BG148" s="89">
        <v>11</v>
      </c>
      <c r="BH148" s="89">
        <v>11</v>
      </c>
      <c r="BI148" s="89">
        <v>11</v>
      </c>
      <c r="BJ148" s="89">
        <v>11</v>
      </c>
      <c r="BK148" s="89">
        <v>11</v>
      </c>
      <c r="BL148" s="89">
        <v>11</v>
      </c>
      <c r="BM148" s="89">
        <v>11</v>
      </c>
      <c r="BN148" s="90">
        <v>11</v>
      </c>
    </row>
    <row r="149" spans="1:66" x14ac:dyDescent="0.45">
      <c r="A149" s="78">
        <f t="shared" si="9"/>
        <v>0</v>
      </c>
      <c r="B149" s="79">
        <f t="shared" si="7"/>
        <v>1</v>
      </c>
      <c r="C149" s="140">
        <f t="shared" si="8"/>
        <v>0</v>
      </c>
      <c r="D149" s="140">
        <v>409</v>
      </c>
      <c r="E149" s="178" t="s">
        <v>125</v>
      </c>
      <c r="F149" s="76" t="s">
        <v>595</v>
      </c>
      <c r="G149" s="76" t="s">
        <v>620</v>
      </c>
      <c r="H149" s="86" t="s">
        <v>269</v>
      </c>
      <c r="I149" s="179" t="s">
        <v>810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87">
        <v>0</v>
      </c>
      <c r="T149" s="87">
        <v>0</v>
      </c>
      <c r="U149" s="87">
        <v>0</v>
      </c>
      <c r="V149" s="87">
        <v>0</v>
      </c>
      <c r="W149" s="87">
        <v>2</v>
      </c>
      <c r="X149" s="87">
        <v>0</v>
      </c>
      <c r="Y149" s="87">
        <v>0</v>
      </c>
      <c r="Z149" s="87">
        <v>0</v>
      </c>
      <c r="AA149" s="87">
        <v>0</v>
      </c>
      <c r="AB149" s="87">
        <v>0</v>
      </c>
      <c r="AC149" s="87">
        <v>1</v>
      </c>
      <c r="AD149" s="87">
        <v>0</v>
      </c>
      <c r="AE149" s="87">
        <v>0</v>
      </c>
      <c r="AF149" s="87">
        <v>0</v>
      </c>
      <c r="AG149" s="87">
        <v>0</v>
      </c>
      <c r="AH149" s="87">
        <v>0</v>
      </c>
      <c r="AI149" s="87">
        <v>0</v>
      </c>
      <c r="AJ149" s="87">
        <v>0</v>
      </c>
      <c r="AK149" s="87">
        <v>0</v>
      </c>
      <c r="AL149" s="87">
        <v>0</v>
      </c>
      <c r="AM149" s="87">
        <v>0</v>
      </c>
      <c r="AN149" s="87">
        <v>0</v>
      </c>
      <c r="AO149" s="87">
        <v>0</v>
      </c>
      <c r="AP149" s="87">
        <v>0</v>
      </c>
      <c r="AQ149" s="87">
        <v>0</v>
      </c>
      <c r="AR149" s="87">
        <v>0</v>
      </c>
      <c r="AS149" s="87">
        <v>0</v>
      </c>
      <c r="AT149" s="87">
        <v>0</v>
      </c>
      <c r="AU149" s="87">
        <v>0</v>
      </c>
      <c r="AV149" s="88">
        <v>1</v>
      </c>
      <c r="AW149" s="88">
        <v>1</v>
      </c>
      <c r="AX149" s="88">
        <v>0</v>
      </c>
      <c r="AY149" s="88">
        <v>14</v>
      </c>
      <c r="AZ149" s="88">
        <v>14</v>
      </c>
      <c r="BA149" s="88">
        <v>14</v>
      </c>
      <c r="BB149" s="88">
        <v>14</v>
      </c>
      <c r="BC149" s="89">
        <v>14</v>
      </c>
      <c r="BD149" s="89">
        <v>14</v>
      </c>
      <c r="BE149" s="89">
        <v>14</v>
      </c>
      <c r="BF149" s="89">
        <v>14</v>
      </c>
      <c r="BG149" s="89">
        <v>14</v>
      </c>
      <c r="BH149" s="89">
        <v>14</v>
      </c>
      <c r="BI149" s="89">
        <v>14</v>
      </c>
      <c r="BJ149" s="89">
        <v>14</v>
      </c>
      <c r="BK149" s="89">
        <v>14</v>
      </c>
      <c r="BL149" s="89">
        <v>14</v>
      </c>
      <c r="BM149" s="89">
        <v>14</v>
      </c>
      <c r="BN149" s="90">
        <v>14</v>
      </c>
    </row>
    <row r="150" spans="1:66" x14ac:dyDescent="0.45">
      <c r="A150" s="78">
        <f t="shared" si="9"/>
        <v>3</v>
      </c>
      <c r="B150" s="79">
        <f t="shared" si="7"/>
        <v>1</v>
      </c>
      <c r="C150" s="140">
        <f t="shared" si="8"/>
        <v>0</v>
      </c>
      <c r="D150" s="140">
        <v>246</v>
      </c>
      <c r="E150" s="178" t="s">
        <v>125</v>
      </c>
      <c r="F150" s="76" t="s">
        <v>595</v>
      </c>
      <c r="G150" s="76" t="s">
        <v>620</v>
      </c>
      <c r="H150" s="86" t="s">
        <v>270</v>
      </c>
      <c r="I150" s="179" t="s">
        <v>811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87">
        <v>0</v>
      </c>
      <c r="Q150" s="87">
        <v>1</v>
      </c>
      <c r="R150" s="87">
        <v>6</v>
      </c>
      <c r="S150" s="87">
        <v>1</v>
      </c>
      <c r="T150" s="87">
        <v>1</v>
      </c>
      <c r="U150" s="87">
        <v>0</v>
      </c>
      <c r="V150" s="87">
        <v>0</v>
      </c>
      <c r="W150" s="87">
        <v>0</v>
      </c>
      <c r="X150" s="87">
        <v>0</v>
      </c>
      <c r="Y150" s="87">
        <v>0</v>
      </c>
      <c r="Z150" s="87">
        <v>0</v>
      </c>
      <c r="AA150" s="87">
        <v>0</v>
      </c>
      <c r="AB150" s="87">
        <v>0</v>
      </c>
      <c r="AC150" s="87">
        <v>2</v>
      </c>
      <c r="AD150" s="87">
        <v>0</v>
      </c>
      <c r="AE150" s="87">
        <v>0</v>
      </c>
      <c r="AF150" s="87">
        <v>0</v>
      </c>
      <c r="AG150" s="87">
        <v>0</v>
      </c>
      <c r="AH150" s="87">
        <v>0</v>
      </c>
      <c r="AI150" s="87">
        <v>0</v>
      </c>
      <c r="AJ150" s="87">
        <v>0</v>
      </c>
      <c r="AK150" s="87">
        <v>2</v>
      </c>
      <c r="AL150" s="87">
        <v>0</v>
      </c>
      <c r="AM150" s="87">
        <v>0</v>
      </c>
      <c r="AN150" s="87">
        <v>0</v>
      </c>
      <c r="AO150" s="87">
        <v>0</v>
      </c>
      <c r="AP150" s="87">
        <v>1</v>
      </c>
      <c r="AQ150" s="87">
        <v>0</v>
      </c>
      <c r="AR150" s="87">
        <v>0</v>
      </c>
      <c r="AS150" s="87">
        <v>0</v>
      </c>
      <c r="AT150" s="87">
        <v>0</v>
      </c>
      <c r="AU150" s="87">
        <v>0</v>
      </c>
      <c r="AV150" s="88">
        <v>1</v>
      </c>
      <c r="AW150" s="88">
        <v>1</v>
      </c>
      <c r="AX150" s="88">
        <v>0</v>
      </c>
      <c r="AY150" s="88">
        <v>25</v>
      </c>
      <c r="AZ150" s="88">
        <v>25</v>
      </c>
      <c r="BA150" s="88">
        <v>25</v>
      </c>
      <c r="BB150" s="88">
        <v>25</v>
      </c>
      <c r="BC150" s="89">
        <v>25</v>
      </c>
      <c r="BD150" s="89">
        <v>25</v>
      </c>
      <c r="BE150" s="89">
        <v>25</v>
      </c>
      <c r="BF150" s="89">
        <v>25</v>
      </c>
      <c r="BG150" s="89">
        <v>25</v>
      </c>
      <c r="BH150" s="89">
        <v>25</v>
      </c>
      <c r="BI150" s="89">
        <v>25</v>
      </c>
      <c r="BJ150" s="89">
        <v>25</v>
      </c>
      <c r="BK150" s="89">
        <v>25</v>
      </c>
      <c r="BL150" s="89">
        <v>25</v>
      </c>
      <c r="BM150" s="89">
        <v>25</v>
      </c>
      <c r="BN150" s="90">
        <v>25</v>
      </c>
    </row>
    <row r="151" spans="1:66" x14ac:dyDescent="0.45">
      <c r="A151" s="78">
        <f t="shared" si="9"/>
        <v>2</v>
      </c>
      <c r="B151" s="79">
        <f t="shared" si="7"/>
        <v>1</v>
      </c>
      <c r="C151" s="140">
        <f t="shared" si="8"/>
        <v>0.66666666666666663</v>
      </c>
      <c r="D151" s="140">
        <v>57</v>
      </c>
      <c r="E151" s="178" t="s">
        <v>125</v>
      </c>
      <c r="F151" s="76" t="s">
        <v>595</v>
      </c>
      <c r="G151" s="76" t="s">
        <v>620</v>
      </c>
      <c r="H151" s="86" t="s">
        <v>271</v>
      </c>
      <c r="I151" s="179" t="s">
        <v>812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87">
        <v>0</v>
      </c>
      <c r="Q151" s="87">
        <v>0</v>
      </c>
      <c r="R151" s="87">
        <v>0</v>
      </c>
      <c r="S151" s="87">
        <v>0</v>
      </c>
      <c r="T151" s="87">
        <v>0</v>
      </c>
      <c r="U151" s="87">
        <v>0</v>
      </c>
      <c r="V151" s="87">
        <v>0</v>
      </c>
      <c r="W151" s="87">
        <v>0</v>
      </c>
      <c r="X151" s="87">
        <v>0</v>
      </c>
      <c r="Y151" s="87">
        <v>0</v>
      </c>
      <c r="Z151" s="87">
        <v>0</v>
      </c>
      <c r="AA151" s="87">
        <v>0</v>
      </c>
      <c r="AB151" s="87">
        <v>0</v>
      </c>
      <c r="AC151" s="87">
        <v>0</v>
      </c>
      <c r="AD151" s="87">
        <v>0</v>
      </c>
      <c r="AE151" s="87">
        <v>0</v>
      </c>
      <c r="AF151" s="87">
        <v>0</v>
      </c>
      <c r="AG151" s="87">
        <v>0</v>
      </c>
      <c r="AH151" s="87">
        <v>0</v>
      </c>
      <c r="AI151" s="87">
        <v>0</v>
      </c>
      <c r="AJ151" s="87">
        <v>0</v>
      </c>
      <c r="AK151" s="87">
        <v>0</v>
      </c>
      <c r="AL151" s="87">
        <v>0</v>
      </c>
      <c r="AM151" s="87">
        <v>0</v>
      </c>
      <c r="AN151" s="87">
        <v>0</v>
      </c>
      <c r="AO151" s="87">
        <v>0</v>
      </c>
      <c r="AP151" s="87">
        <v>0</v>
      </c>
      <c r="AQ151" s="87">
        <v>0</v>
      </c>
      <c r="AR151" s="87">
        <v>0</v>
      </c>
      <c r="AS151" s="87">
        <v>0</v>
      </c>
      <c r="AT151" s="87">
        <v>2</v>
      </c>
      <c r="AU151" s="87">
        <v>0</v>
      </c>
      <c r="AV151" s="88">
        <v>1</v>
      </c>
      <c r="AW151" s="88">
        <v>1</v>
      </c>
      <c r="AX151" s="88">
        <v>0</v>
      </c>
      <c r="AY151" s="88">
        <v>8</v>
      </c>
      <c r="AZ151" s="88">
        <v>8</v>
      </c>
      <c r="BA151" s="88">
        <v>8</v>
      </c>
      <c r="BB151" s="88">
        <v>8</v>
      </c>
      <c r="BC151" s="89">
        <v>8</v>
      </c>
      <c r="BD151" s="89">
        <v>8</v>
      </c>
      <c r="BE151" s="89">
        <v>8</v>
      </c>
      <c r="BF151" s="89">
        <v>8</v>
      </c>
      <c r="BG151" s="89">
        <v>8</v>
      </c>
      <c r="BH151" s="89">
        <v>8</v>
      </c>
      <c r="BI151" s="89">
        <v>8</v>
      </c>
      <c r="BJ151" s="89">
        <v>8</v>
      </c>
      <c r="BK151" s="89">
        <v>8</v>
      </c>
      <c r="BL151" s="89">
        <v>8</v>
      </c>
      <c r="BM151" s="89">
        <v>8</v>
      </c>
      <c r="BN151" s="90">
        <v>8</v>
      </c>
    </row>
    <row r="152" spans="1:66" x14ac:dyDescent="0.45">
      <c r="A152" s="78">
        <f t="shared" si="9"/>
        <v>1</v>
      </c>
      <c r="B152" s="79">
        <f t="shared" si="7"/>
        <v>120</v>
      </c>
      <c r="C152" s="140">
        <f t="shared" si="8"/>
        <v>0</v>
      </c>
      <c r="D152" s="140">
        <v>0</v>
      </c>
      <c r="E152" s="178" t="s">
        <v>125</v>
      </c>
      <c r="F152" s="76" t="s">
        <v>595</v>
      </c>
      <c r="G152" s="76" t="s">
        <v>621</v>
      </c>
      <c r="H152" s="86" t="s">
        <v>272</v>
      </c>
      <c r="I152" s="179" t="s">
        <v>813</v>
      </c>
      <c r="J152" s="87">
        <v>431</v>
      </c>
      <c r="K152" s="87">
        <v>44</v>
      </c>
      <c r="L152" s="87">
        <v>34</v>
      </c>
      <c r="M152" s="87">
        <v>44</v>
      </c>
      <c r="N152" s="87">
        <v>32</v>
      </c>
      <c r="O152" s="87">
        <v>66</v>
      </c>
      <c r="P152" s="87">
        <v>52</v>
      </c>
      <c r="Q152" s="87">
        <v>76</v>
      </c>
      <c r="R152" s="87">
        <v>30</v>
      </c>
      <c r="S152" s="87">
        <v>0</v>
      </c>
      <c r="T152" s="87">
        <v>0</v>
      </c>
      <c r="U152" s="87">
        <v>0</v>
      </c>
      <c r="V152" s="87">
        <v>0</v>
      </c>
      <c r="W152" s="87">
        <v>0</v>
      </c>
      <c r="X152" s="87">
        <v>0</v>
      </c>
      <c r="Y152" s="87">
        <v>0</v>
      </c>
      <c r="Z152" s="87">
        <v>0</v>
      </c>
      <c r="AA152" s="87">
        <v>0</v>
      </c>
      <c r="AB152" s="87">
        <v>0</v>
      </c>
      <c r="AC152" s="87">
        <v>0</v>
      </c>
      <c r="AD152" s="87">
        <v>0</v>
      </c>
      <c r="AE152" s="87">
        <v>0</v>
      </c>
      <c r="AF152" s="87">
        <v>0</v>
      </c>
      <c r="AG152" s="87">
        <v>0</v>
      </c>
      <c r="AH152" s="87">
        <v>1</v>
      </c>
      <c r="AI152" s="87">
        <v>0</v>
      </c>
      <c r="AJ152" s="87">
        <v>1</v>
      </c>
      <c r="AK152" s="87">
        <v>0</v>
      </c>
      <c r="AL152" s="87">
        <v>0</v>
      </c>
      <c r="AM152" s="87">
        <v>0</v>
      </c>
      <c r="AN152" s="87">
        <v>0</v>
      </c>
      <c r="AO152" s="87">
        <v>0</v>
      </c>
      <c r="AP152" s="87">
        <v>1</v>
      </c>
      <c r="AQ152" s="87">
        <v>0</v>
      </c>
      <c r="AR152" s="87">
        <v>0</v>
      </c>
      <c r="AS152" s="87">
        <v>0</v>
      </c>
      <c r="AT152" s="87">
        <v>0</v>
      </c>
      <c r="AU152" s="87">
        <v>0</v>
      </c>
      <c r="AV152" s="88">
        <v>120</v>
      </c>
      <c r="AW152" s="88">
        <v>120</v>
      </c>
      <c r="AX152" s="88">
        <v>2</v>
      </c>
      <c r="AY152" s="88">
        <v>2</v>
      </c>
      <c r="AZ152" s="88">
        <v>2</v>
      </c>
      <c r="BA152" s="88">
        <v>2</v>
      </c>
      <c r="BB152" s="88">
        <v>2</v>
      </c>
      <c r="BC152" s="89">
        <v>2</v>
      </c>
      <c r="BD152" s="89">
        <v>0</v>
      </c>
      <c r="BE152" s="89">
        <v>0</v>
      </c>
      <c r="BF152" s="89">
        <v>0</v>
      </c>
      <c r="BG152" s="89">
        <v>1</v>
      </c>
      <c r="BH152" s="89">
        <v>0</v>
      </c>
      <c r="BI152" s="89">
        <v>0</v>
      </c>
      <c r="BJ152" s="89">
        <v>0</v>
      </c>
      <c r="BK152" s="89">
        <v>0</v>
      </c>
      <c r="BL152" s="89">
        <v>0</v>
      </c>
      <c r="BM152" s="89">
        <v>0</v>
      </c>
      <c r="BN152" s="90">
        <v>0</v>
      </c>
    </row>
    <row r="153" spans="1:66" x14ac:dyDescent="0.45">
      <c r="A153" s="78">
        <f t="shared" si="9"/>
        <v>1</v>
      </c>
      <c r="B153" s="79">
        <f t="shared" si="7"/>
        <v>240</v>
      </c>
      <c r="C153" s="140">
        <f t="shared" si="8"/>
        <v>0</v>
      </c>
      <c r="D153" s="140">
        <v>0</v>
      </c>
      <c r="E153" s="178" t="s">
        <v>125</v>
      </c>
      <c r="F153" s="76" t="s">
        <v>595</v>
      </c>
      <c r="G153" s="76" t="s">
        <v>621</v>
      </c>
      <c r="H153" s="86" t="s">
        <v>273</v>
      </c>
      <c r="I153" s="179" t="s">
        <v>814</v>
      </c>
      <c r="J153" s="87">
        <v>482</v>
      </c>
      <c r="K153" s="87">
        <v>206</v>
      </c>
      <c r="L153" s="87">
        <v>3</v>
      </c>
      <c r="M153" s="87">
        <v>0</v>
      </c>
      <c r="N153" s="87">
        <v>0</v>
      </c>
      <c r="O153" s="87">
        <v>0</v>
      </c>
      <c r="P153" s="87">
        <v>0</v>
      </c>
      <c r="Q153" s="87">
        <v>0</v>
      </c>
      <c r="R153" s="87">
        <v>0</v>
      </c>
      <c r="S153" s="87">
        <v>0</v>
      </c>
      <c r="T153" s="87">
        <v>0</v>
      </c>
      <c r="U153" s="87">
        <v>0</v>
      </c>
      <c r="V153" s="87">
        <v>0</v>
      </c>
      <c r="W153" s="87">
        <v>0</v>
      </c>
      <c r="X153" s="87">
        <v>0</v>
      </c>
      <c r="Y153" s="87">
        <v>0</v>
      </c>
      <c r="Z153" s="87">
        <v>0</v>
      </c>
      <c r="AA153" s="87">
        <v>0</v>
      </c>
      <c r="AB153" s="87">
        <v>0</v>
      </c>
      <c r="AC153" s="87">
        <v>0</v>
      </c>
      <c r="AD153" s="87">
        <v>0</v>
      </c>
      <c r="AE153" s="87">
        <v>0</v>
      </c>
      <c r="AF153" s="87">
        <v>0</v>
      </c>
      <c r="AG153" s="87">
        <v>0</v>
      </c>
      <c r="AH153" s="87">
        <v>1</v>
      </c>
      <c r="AI153" s="87">
        <v>0</v>
      </c>
      <c r="AJ153" s="87">
        <v>0</v>
      </c>
      <c r="AK153" s="87">
        <v>0</v>
      </c>
      <c r="AL153" s="87">
        <v>0</v>
      </c>
      <c r="AM153" s="87">
        <v>1</v>
      </c>
      <c r="AN153" s="87">
        <v>0</v>
      </c>
      <c r="AO153" s="87">
        <v>0</v>
      </c>
      <c r="AP153" s="87">
        <v>0</v>
      </c>
      <c r="AQ153" s="87">
        <v>0</v>
      </c>
      <c r="AR153" s="87">
        <v>0</v>
      </c>
      <c r="AS153" s="87">
        <v>0</v>
      </c>
      <c r="AT153" s="87">
        <v>0</v>
      </c>
      <c r="AU153" s="87">
        <v>0</v>
      </c>
      <c r="AV153" s="88">
        <v>240</v>
      </c>
      <c r="AW153" s="88">
        <v>240</v>
      </c>
      <c r="AX153" s="88">
        <v>6</v>
      </c>
      <c r="AY153" s="88">
        <v>6</v>
      </c>
      <c r="AZ153" s="88">
        <v>6</v>
      </c>
      <c r="BA153" s="88">
        <v>6</v>
      </c>
      <c r="BB153" s="88">
        <v>6</v>
      </c>
      <c r="BC153" s="89">
        <v>6</v>
      </c>
      <c r="BD153" s="89">
        <v>0</v>
      </c>
      <c r="BE153" s="89">
        <v>0</v>
      </c>
      <c r="BF153" s="89">
        <v>0</v>
      </c>
      <c r="BG153" s="89">
        <v>0</v>
      </c>
      <c r="BH153" s="89">
        <v>0</v>
      </c>
      <c r="BI153" s="89">
        <v>0</v>
      </c>
      <c r="BJ153" s="89">
        <v>0</v>
      </c>
      <c r="BK153" s="89">
        <v>0</v>
      </c>
      <c r="BL153" s="89">
        <v>0</v>
      </c>
      <c r="BM153" s="89">
        <v>0</v>
      </c>
      <c r="BN153" s="90">
        <v>0</v>
      </c>
    </row>
    <row r="154" spans="1:66" x14ac:dyDescent="0.45">
      <c r="A154" s="78">
        <f t="shared" si="9"/>
        <v>42</v>
      </c>
      <c r="B154" s="79">
        <f t="shared" si="7"/>
        <v>1600</v>
      </c>
      <c r="C154" s="140">
        <f t="shared" si="8"/>
        <v>0</v>
      </c>
      <c r="D154" s="140">
        <v>0</v>
      </c>
      <c r="E154" s="178" t="s">
        <v>125</v>
      </c>
      <c r="F154" s="76" t="s">
        <v>595</v>
      </c>
      <c r="G154" s="76" t="s">
        <v>621</v>
      </c>
      <c r="H154" s="86" t="s">
        <v>274</v>
      </c>
      <c r="I154" s="179" t="s">
        <v>815</v>
      </c>
      <c r="J154" s="87">
        <v>1100</v>
      </c>
      <c r="K154" s="87">
        <v>307</v>
      </c>
      <c r="L154" s="87">
        <v>143</v>
      </c>
      <c r="M154" s="87">
        <v>266</v>
      </c>
      <c r="N154" s="87">
        <v>470</v>
      </c>
      <c r="O154" s="87">
        <v>909</v>
      </c>
      <c r="P154" s="87">
        <v>1372</v>
      </c>
      <c r="Q154" s="87">
        <v>599</v>
      </c>
      <c r="R154" s="87">
        <v>1535</v>
      </c>
      <c r="S154" s="87">
        <v>1024</v>
      </c>
      <c r="T154" s="87">
        <v>3879</v>
      </c>
      <c r="U154" s="87">
        <v>2361</v>
      </c>
      <c r="V154" s="87">
        <v>2808</v>
      </c>
      <c r="W154" s="87">
        <v>0</v>
      </c>
      <c r="X154" s="87">
        <v>0</v>
      </c>
      <c r="Y154" s="87">
        <v>0</v>
      </c>
      <c r="Z154" s="87">
        <v>0</v>
      </c>
      <c r="AA154" s="87">
        <v>0</v>
      </c>
      <c r="AB154" s="87">
        <v>0</v>
      </c>
      <c r="AC154" s="87">
        <v>0</v>
      </c>
      <c r="AD154" s="87">
        <v>0</v>
      </c>
      <c r="AE154" s="87">
        <v>0</v>
      </c>
      <c r="AF154" s="87">
        <v>0</v>
      </c>
      <c r="AG154" s="87">
        <v>1</v>
      </c>
      <c r="AH154" s="87">
        <v>27</v>
      </c>
      <c r="AI154" s="87">
        <v>4</v>
      </c>
      <c r="AJ154" s="87">
        <v>176</v>
      </c>
      <c r="AK154" s="87">
        <v>0</v>
      </c>
      <c r="AL154" s="87">
        <v>0</v>
      </c>
      <c r="AM154" s="87">
        <v>4</v>
      </c>
      <c r="AN154" s="87">
        <v>12</v>
      </c>
      <c r="AO154" s="87">
        <v>10</v>
      </c>
      <c r="AP154" s="87">
        <v>16</v>
      </c>
      <c r="AQ154" s="87">
        <v>0</v>
      </c>
      <c r="AR154" s="87">
        <v>0</v>
      </c>
      <c r="AS154" s="87">
        <v>0</v>
      </c>
      <c r="AT154" s="87">
        <v>0</v>
      </c>
      <c r="AU154" s="87">
        <v>0</v>
      </c>
      <c r="AV154" s="88">
        <v>1600</v>
      </c>
      <c r="AW154" s="88">
        <v>1600</v>
      </c>
      <c r="AX154" s="88">
        <v>31</v>
      </c>
      <c r="AY154" s="88">
        <v>31</v>
      </c>
      <c r="AZ154" s="88">
        <v>31</v>
      </c>
      <c r="BA154" s="88">
        <v>31</v>
      </c>
      <c r="BB154" s="88">
        <v>31</v>
      </c>
      <c r="BC154" s="89">
        <v>31</v>
      </c>
      <c r="BD154" s="89">
        <v>2</v>
      </c>
      <c r="BE154" s="89">
        <v>2</v>
      </c>
      <c r="BF154" s="89">
        <v>2</v>
      </c>
      <c r="BG154" s="89">
        <v>2</v>
      </c>
      <c r="BH154" s="89">
        <v>2</v>
      </c>
      <c r="BI154" s="89">
        <v>2</v>
      </c>
      <c r="BJ154" s="89">
        <v>2</v>
      </c>
      <c r="BK154" s="89">
        <v>2</v>
      </c>
      <c r="BL154" s="89">
        <v>2</v>
      </c>
      <c r="BM154" s="89">
        <v>2</v>
      </c>
      <c r="BN154" s="90">
        <v>2</v>
      </c>
    </row>
    <row r="155" spans="1:66" x14ac:dyDescent="0.45">
      <c r="A155" s="78">
        <f t="shared" si="9"/>
        <v>8401</v>
      </c>
      <c r="B155" s="79">
        <f t="shared" si="7"/>
        <v>750</v>
      </c>
      <c r="C155" s="140">
        <f t="shared" si="8"/>
        <v>638.66666666666663</v>
      </c>
      <c r="D155" s="140">
        <v>2961</v>
      </c>
      <c r="E155" s="178" t="s">
        <v>125</v>
      </c>
      <c r="F155" s="76" t="s">
        <v>595</v>
      </c>
      <c r="G155" s="76" t="s">
        <v>621</v>
      </c>
      <c r="H155" s="86" t="s">
        <v>275</v>
      </c>
      <c r="I155" s="179" t="s">
        <v>816</v>
      </c>
      <c r="J155" s="87">
        <v>1132</v>
      </c>
      <c r="K155" s="87">
        <v>328</v>
      </c>
      <c r="L155" s="87">
        <v>268</v>
      </c>
      <c r="M155" s="87">
        <v>732</v>
      </c>
      <c r="N155" s="87">
        <v>317</v>
      </c>
      <c r="O155" s="87">
        <v>95</v>
      </c>
      <c r="P155" s="87">
        <v>302</v>
      </c>
      <c r="Q155" s="87">
        <v>265</v>
      </c>
      <c r="R155" s="87">
        <v>219</v>
      </c>
      <c r="S155" s="87">
        <v>671</v>
      </c>
      <c r="T155" s="87">
        <v>387</v>
      </c>
      <c r="U155" s="87">
        <v>0</v>
      </c>
      <c r="V155" s="87">
        <v>4296</v>
      </c>
      <c r="W155" s="87">
        <v>4091</v>
      </c>
      <c r="X155" s="87">
        <v>751</v>
      </c>
      <c r="Y155" s="87">
        <v>0</v>
      </c>
      <c r="Z155" s="87">
        <v>0</v>
      </c>
      <c r="AA155" s="87">
        <v>0</v>
      </c>
      <c r="AB155" s="87">
        <v>0</v>
      </c>
      <c r="AC155" s="87">
        <v>0</v>
      </c>
      <c r="AD155" s="87">
        <v>0</v>
      </c>
      <c r="AE155" s="87">
        <v>0</v>
      </c>
      <c r="AF155" s="87">
        <v>0</v>
      </c>
      <c r="AG155" s="87">
        <v>11</v>
      </c>
      <c r="AH155" s="87">
        <v>926</v>
      </c>
      <c r="AI155" s="87">
        <v>504</v>
      </c>
      <c r="AJ155" s="87">
        <v>840</v>
      </c>
      <c r="AK155" s="87">
        <v>723</v>
      </c>
      <c r="AL155" s="87">
        <v>591</v>
      </c>
      <c r="AM155" s="87">
        <v>724</v>
      </c>
      <c r="AN155" s="87">
        <v>592</v>
      </c>
      <c r="AO155" s="87">
        <v>778</v>
      </c>
      <c r="AP155" s="87">
        <v>1375</v>
      </c>
      <c r="AQ155" s="87">
        <v>924</v>
      </c>
      <c r="AR155" s="87">
        <v>778</v>
      </c>
      <c r="AS155" s="87">
        <v>548</v>
      </c>
      <c r="AT155" s="87">
        <v>712</v>
      </c>
      <c r="AU155" s="87">
        <v>656</v>
      </c>
      <c r="AV155" s="88">
        <v>750</v>
      </c>
      <c r="AW155" s="88">
        <v>750</v>
      </c>
      <c r="AX155" s="88">
        <v>653</v>
      </c>
      <c r="AY155" s="88">
        <v>653</v>
      </c>
      <c r="AZ155" s="88">
        <v>653</v>
      </c>
      <c r="BA155" s="88">
        <v>653</v>
      </c>
      <c r="BB155" s="88">
        <v>653</v>
      </c>
      <c r="BC155" s="89">
        <v>653</v>
      </c>
      <c r="BD155" s="89">
        <v>34</v>
      </c>
      <c r="BE155" s="89">
        <v>34</v>
      </c>
      <c r="BF155" s="89">
        <v>34</v>
      </c>
      <c r="BG155" s="89">
        <v>34</v>
      </c>
      <c r="BH155" s="89">
        <v>34</v>
      </c>
      <c r="BI155" s="89">
        <v>34</v>
      </c>
      <c r="BJ155" s="89">
        <v>34</v>
      </c>
      <c r="BK155" s="89">
        <v>34</v>
      </c>
      <c r="BL155" s="89">
        <v>34</v>
      </c>
      <c r="BM155" s="89">
        <v>34</v>
      </c>
      <c r="BN155" s="90">
        <v>34</v>
      </c>
    </row>
    <row r="156" spans="1:66" x14ac:dyDescent="0.45">
      <c r="A156" s="78">
        <f t="shared" si="9"/>
        <v>13826</v>
      </c>
      <c r="B156" s="79">
        <f t="shared" si="7"/>
        <v>1250</v>
      </c>
      <c r="C156" s="140">
        <f t="shared" si="8"/>
        <v>1215</v>
      </c>
      <c r="D156" s="140">
        <v>12447</v>
      </c>
      <c r="E156" s="178" t="s">
        <v>125</v>
      </c>
      <c r="F156" s="76" t="s">
        <v>595</v>
      </c>
      <c r="G156" s="76" t="s">
        <v>621</v>
      </c>
      <c r="H156" s="86" t="s">
        <v>276</v>
      </c>
      <c r="I156" s="179" t="s">
        <v>817</v>
      </c>
      <c r="J156" s="87">
        <v>2030</v>
      </c>
      <c r="K156" s="87">
        <v>1330</v>
      </c>
      <c r="L156" s="87">
        <v>0</v>
      </c>
      <c r="M156" s="87">
        <v>44</v>
      </c>
      <c r="N156" s="87">
        <v>0</v>
      </c>
      <c r="O156" s="87">
        <v>0</v>
      </c>
      <c r="P156" s="87">
        <v>0</v>
      </c>
      <c r="Q156" s="87">
        <v>0</v>
      </c>
      <c r="R156" s="87">
        <v>0</v>
      </c>
      <c r="S156" s="87">
        <v>0</v>
      </c>
      <c r="T156" s="87">
        <v>0</v>
      </c>
      <c r="U156" s="87">
        <v>0</v>
      </c>
      <c r="V156" s="87">
        <v>3100</v>
      </c>
      <c r="W156" s="87">
        <v>0</v>
      </c>
      <c r="X156" s="87">
        <v>0</v>
      </c>
      <c r="Y156" s="87">
        <v>0</v>
      </c>
      <c r="Z156" s="87">
        <v>0</v>
      </c>
      <c r="AA156" s="87">
        <v>0</v>
      </c>
      <c r="AB156" s="87">
        <v>0</v>
      </c>
      <c r="AC156" s="87">
        <v>0</v>
      </c>
      <c r="AD156" s="87">
        <v>0</v>
      </c>
      <c r="AE156" s="87">
        <v>0</v>
      </c>
      <c r="AF156" s="87">
        <v>353</v>
      </c>
      <c r="AG156" s="87">
        <v>1489</v>
      </c>
      <c r="AH156" s="87">
        <v>631</v>
      </c>
      <c r="AI156" s="87">
        <v>561</v>
      </c>
      <c r="AJ156" s="87">
        <v>1175</v>
      </c>
      <c r="AK156" s="87">
        <v>1049</v>
      </c>
      <c r="AL156" s="87">
        <v>1131</v>
      </c>
      <c r="AM156" s="87">
        <v>1126</v>
      </c>
      <c r="AN156" s="87">
        <v>841</v>
      </c>
      <c r="AO156" s="87">
        <v>1244</v>
      </c>
      <c r="AP156" s="87">
        <v>2141</v>
      </c>
      <c r="AQ156" s="87">
        <v>1391</v>
      </c>
      <c r="AR156" s="87">
        <v>1258</v>
      </c>
      <c r="AS156" s="87">
        <v>1129</v>
      </c>
      <c r="AT156" s="87">
        <v>1147</v>
      </c>
      <c r="AU156" s="87">
        <v>1369</v>
      </c>
      <c r="AV156" s="88">
        <v>1250</v>
      </c>
      <c r="AW156" s="88">
        <v>1250</v>
      </c>
      <c r="AX156" s="88">
        <v>1141</v>
      </c>
      <c r="AY156" s="88">
        <v>1141</v>
      </c>
      <c r="AZ156" s="88">
        <v>1141</v>
      </c>
      <c r="BA156" s="88">
        <v>1141</v>
      </c>
      <c r="BB156" s="88">
        <v>1141</v>
      </c>
      <c r="BC156" s="89">
        <v>1141</v>
      </c>
      <c r="BD156" s="89">
        <v>1141</v>
      </c>
      <c r="BE156" s="89">
        <v>1141</v>
      </c>
      <c r="BF156" s="89">
        <v>1141</v>
      </c>
      <c r="BG156" s="89">
        <v>1141</v>
      </c>
      <c r="BH156" s="89">
        <v>1141</v>
      </c>
      <c r="BI156" s="89">
        <v>1141</v>
      </c>
      <c r="BJ156" s="89">
        <v>1141</v>
      </c>
      <c r="BK156" s="89">
        <v>1141</v>
      </c>
      <c r="BL156" s="89">
        <v>1141</v>
      </c>
      <c r="BM156" s="89">
        <v>1141</v>
      </c>
      <c r="BN156" s="90">
        <v>1141</v>
      </c>
    </row>
    <row r="157" spans="1:66" x14ac:dyDescent="0.45">
      <c r="A157" s="78">
        <f t="shared" si="9"/>
        <v>300347</v>
      </c>
      <c r="B157" s="79">
        <f t="shared" si="7"/>
        <v>30000</v>
      </c>
      <c r="C157" s="140">
        <f t="shared" si="8"/>
        <v>24474.333333333332</v>
      </c>
      <c r="D157" s="140">
        <v>25838</v>
      </c>
      <c r="E157" s="178" t="s">
        <v>125</v>
      </c>
      <c r="F157" s="76" t="s">
        <v>595</v>
      </c>
      <c r="G157" s="76" t="s">
        <v>621</v>
      </c>
      <c r="H157" s="86" t="s">
        <v>277</v>
      </c>
      <c r="I157" s="179" t="s">
        <v>818</v>
      </c>
      <c r="J157" s="87">
        <v>0</v>
      </c>
      <c r="K157" s="87">
        <v>0</v>
      </c>
      <c r="L157" s="87">
        <v>0</v>
      </c>
      <c r="M157" s="87">
        <v>3514</v>
      </c>
      <c r="N157" s="87">
        <v>18146</v>
      </c>
      <c r="O157" s="87">
        <v>0</v>
      </c>
      <c r="P157" s="87">
        <v>0</v>
      </c>
      <c r="Q157" s="87">
        <v>17531</v>
      </c>
      <c r="R157" s="87">
        <v>11484</v>
      </c>
      <c r="S157" s="87">
        <v>0</v>
      </c>
      <c r="T157" s="87">
        <v>0</v>
      </c>
      <c r="U157" s="87">
        <v>17697</v>
      </c>
      <c r="V157" s="87">
        <v>33613</v>
      </c>
      <c r="W157" s="87">
        <v>5</v>
      </c>
      <c r="X157" s="87">
        <v>0</v>
      </c>
      <c r="Y157" s="87">
        <v>0</v>
      </c>
      <c r="Z157" s="87">
        <v>0</v>
      </c>
      <c r="AA157" s="87">
        <v>13959</v>
      </c>
      <c r="AB157" s="87">
        <v>22121</v>
      </c>
      <c r="AC157" s="87">
        <v>1381</v>
      </c>
      <c r="AD157" s="87">
        <v>7037</v>
      </c>
      <c r="AE157" s="87">
        <v>14646</v>
      </c>
      <c r="AF157" s="87">
        <v>13633</v>
      </c>
      <c r="AG157" s="87">
        <v>15646</v>
      </c>
      <c r="AH157" s="87">
        <v>16352</v>
      </c>
      <c r="AI157" s="87">
        <v>15647</v>
      </c>
      <c r="AJ157" s="87">
        <v>29435</v>
      </c>
      <c r="AK157" s="87">
        <v>23259</v>
      </c>
      <c r="AL157" s="87">
        <v>22986</v>
      </c>
      <c r="AM157" s="87">
        <v>22124</v>
      </c>
      <c r="AN157" s="87">
        <v>25289</v>
      </c>
      <c r="AO157" s="87">
        <v>46212</v>
      </c>
      <c r="AP157" s="87">
        <v>32200</v>
      </c>
      <c r="AQ157" s="87">
        <v>22476</v>
      </c>
      <c r="AR157" s="87">
        <v>32378</v>
      </c>
      <c r="AS157" s="87">
        <v>30959</v>
      </c>
      <c r="AT157" s="87">
        <v>21451</v>
      </c>
      <c r="AU157" s="87">
        <v>21013</v>
      </c>
      <c r="AV157" s="88">
        <v>30000</v>
      </c>
      <c r="AW157" s="88">
        <v>30000</v>
      </c>
      <c r="AX157" s="88">
        <v>28066</v>
      </c>
      <c r="AY157" s="88">
        <v>28066</v>
      </c>
      <c r="AZ157" s="88">
        <v>28066</v>
      </c>
      <c r="BA157" s="88">
        <v>28066</v>
      </c>
      <c r="BB157" s="88">
        <v>28066</v>
      </c>
      <c r="BC157" s="89">
        <v>28066</v>
      </c>
      <c r="BD157" s="89">
        <v>28066</v>
      </c>
      <c r="BE157" s="89">
        <v>28066</v>
      </c>
      <c r="BF157" s="89">
        <v>28066</v>
      </c>
      <c r="BG157" s="89">
        <v>28066</v>
      </c>
      <c r="BH157" s="89">
        <v>28066</v>
      </c>
      <c r="BI157" s="89">
        <v>28066</v>
      </c>
      <c r="BJ157" s="89">
        <v>28066</v>
      </c>
      <c r="BK157" s="89">
        <v>28066</v>
      </c>
      <c r="BL157" s="89">
        <v>28066</v>
      </c>
      <c r="BM157" s="89">
        <v>28066</v>
      </c>
      <c r="BN157" s="90">
        <v>28066</v>
      </c>
    </row>
    <row r="158" spans="1:66" x14ac:dyDescent="0.45">
      <c r="A158" s="78">
        <f t="shared" si="9"/>
        <v>11764</v>
      </c>
      <c r="B158" s="79">
        <f t="shared" si="7"/>
        <v>1150</v>
      </c>
      <c r="C158" s="140">
        <f t="shared" si="8"/>
        <v>684</v>
      </c>
      <c r="D158" s="140">
        <v>3504</v>
      </c>
      <c r="E158" s="178" t="s">
        <v>125</v>
      </c>
      <c r="F158" s="76" t="s">
        <v>595</v>
      </c>
      <c r="G158" s="76" t="s">
        <v>621</v>
      </c>
      <c r="H158" s="86" t="s">
        <v>278</v>
      </c>
      <c r="I158" s="179" t="s">
        <v>819</v>
      </c>
      <c r="J158" s="87">
        <v>648</v>
      </c>
      <c r="K158" s="87">
        <v>714</v>
      </c>
      <c r="L158" s="87">
        <v>1292</v>
      </c>
      <c r="M158" s="87">
        <v>1967</v>
      </c>
      <c r="N158" s="87">
        <v>1260</v>
      </c>
      <c r="O158" s="87">
        <v>2081</v>
      </c>
      <c r="P158" s="87">
        <v>450</v>
      </c>
      <c r="Q158" s="87">
        <v>0</v>
      </c>
      <c r="R158" s="87">
        <v>0</v>
      </c>
      <c r="S158" s="87">
        <v>0</v>
      </c>
      <c r="T158" s="87">
        <v>3008</v>
      </c>
      <c r="U158" s="87">
        <v>1522</v>
      </c>
      <c r="V158" s="87">
        <v>21</v>
      </c>
      <c r="W158" s="87">
        <v>0</v>
      </c>
      <c r="X158" s="87">
        <v>0</v>
      </c>
      <c r="Y158" s="87">
        <v>0</v>
      </c>
      <c r="Z158" s="87">
        <v>0</v>
      </c>
      <c r="AA158" s="87">
        <v>0</v>
      </c>
      <c r="AB158" s="87">
        <v>0</v>
      </c>
      <c r="AC158" s="87">
        <v>0</v>
      </c>
      <c r="AD158" s="87">
        <v>0</v>
      </c>
      <c r="AE158" s="87">
        <v>0</v>
      </c>
      <c r="AF158" s="87">
        <v>335</v>
      </c>
      <c r="AG158" s="87">
        <v>937</v>
      </c>
      <c r="AH158" s="87">
        <v>799</v>
      </c>
      <c r="AI158" s="87">
        <v>589</v>
      </c>
      <c r="AJ158" s="87">
        <v>1033</v>
      </c>
      <c r="AK158" s="87">
        <v>1241</v>
      </c>
      <c r="AL158" s="87">
        <v>757</v>
      </c>
      <c r="AM158" s="87">
        <v>1163</v>
      </c>
      <c r="AN158" s="87">
        <v>736</v>
      </c>
      <c r="AO158" s="87">
        <v>1041</v>
      </c>
      <c r="AP158" s="87">
        <v>2532</v>
      </c>
      <c r="AQ158" s="87">
        <v>1253</v>
      </c>
      <c r="AR158" s="87">
        <v>989</v>
      </c>
      <c r="AS158" s="87">
        <v>618</v>
      </c>
      <c r="AT158" s="87">
        <v>775</v>
      </c>
      <c r="AU158" s="87">
        <v>659</v>
      </c>
      <c r="AV158" s="88">
        <v>1150</v>
      </c>
      <c r="AW158" s="88">
        <v>1150</v>
      </c>
      <c r="AX158" s="88">
        <v>880</v>
      </c>
      <c r="AY158" s="88">
        <v>880</v>
      </c>
      <c r="AZ158" s="88">
        <v>880</v>
      </c>
      <c r="BA158" s="88">
        <v>880</v>
      </c>
      <c r="BB158" s="88">
        <v>880</v>
      </c>
      <c r="BC158" s="89">
        <v>880</v>
      </c>
      <c r="BD158" s="89">
        <v>880</v>
      </c>
      <c r="BE158" s="89">
        <v>880</v>
      </c>
      <c r="BF158" s="89">
        <v>880</v>
      </c>
      <c r="BG158" s="89">
        <v>880</v>
      </c>
      <c r="BH158" s="89">
        <v>880</v>
      </c>
      <c r="BI158" s="89">
        <v>880</v>
      </c>
      <c r="BJ158" s="89">
        <v>880</v>
      </c>
      <c r="BK158" s="89">
        <v>880</v>
      </c>
      <c r="BL158" s="89">
        <v>880</v>
      </c>
      <c r="BM158" s="89">
        <v>880</v>
      </c>
      <c r="BN158" s="90">
        <v>880</v>
      </c>
    </row>
    <row r="159" spans="1:66" x14ac:dyDescent="0.45">
      <c r="A159" s="78">
        <f t="shared" si="9"/>
        <v>14808</v>
      </c>
      <c r="B159" s="79">
        <f t="shared" si="7"/>
        <v>1300</v>
      </c>
      <c r="C159" s="140">
        <f t="shared" si="8"/>
        <v>1297</v>
      </c>
      <c r="D159" s="140">
        <v>4734</v>
      </c>
      <c r="E159" s="178" t="s">
        <v>125</v>
      </c>
      <c r="F159" s="76" t="s">
        <v>595</v>
      </c>
      <c r="G159" s="76" t="s">
        <v>621</v>
      </c>
      <c r="H159" s="86" t="s">
        <v>279</v>
      </c>
      <c r="I159" s="179" t="s">
        <v>820</v>
      </c>
      <c r="J159" s="87">
        <v>0</v>
      </c>
      <c r="K159" s="87">
        <v>0</v>
      </c>
      <c r="L159" s="87">
        <v>0</v>
      </c>
      <c r="M159" s="87">
        <v>0</v>
      </c>
      <c r="N159" s="87">
        <v>513</v>
      </c>
      <c r="O159" s="87">
        <v>1398</v>
      </c>
      <c r="P159" s="87">
        <v>2120</v>
      </c>
      <c r="Q159" s="87">
        <v>0</v>
      </c>
      <c r="R159" s="87">
        <v>0</v>
      </c>
      <c r="S159" s="87">
        <v>0</v>
      </c>
      <c r="T159" s="87">
        <v>0</v>
      </c>
      <c r="U159" s="87">
        <v>2217</v>
      </c>
      <c r="V159" s="87">
        <v>4024</v>
      </c>
      <c r="W159" s="87">
        <v>0</v>
      </c>
      <c r="X159" s="87">
        <v>2</v>
      </c>
      <c r="Y159" s="87">
        <v>0</v>
      </c>
      <c r="Z159" s="87">
        <v>0</v>
      </c>
      <c r="AA159" s="87">
        <v>0</v>
      </c>
      <c r="AB159" s="87">
        <v>0</v>
      </c>
      <c r="AC159" s="87">
        <v>0</v>
      </c>
      <c r="AD159" s="87">
        <v>0</v>
      </c>
      <c r="AE159" s="87">
        <v>0</v>
      </c>
      <c r="AF159" s="87">
        <v>529</v>
      </c>
      <c r="AG159" s="87">
        <v>3206</v>
      </c>
      <c r="AH159" s="87">
        <v>756</v>
      </c>
      <c r="AI159" s="87">
        <v>590</v>
      </c>
      <c r="AJ159" s="87">
        <v>1040</v>
      </c>
      <c r="AK159" s="87">
        <v>1014</v>
      </c>
      <c r="AL159" s="87">
        <v>1074</v>
      </c>
      <c r="AM159" s="87">
        <v>1008</v>
      </c>
      <c r="AN159" s="87">
        <v>950</v>
      </c>
      <c r="AO159" s="87">
        <v>1932</v>
      </c>
      <c r="AP159" s="87">
        <v>2204</v>
      </c>
      <c r="AQ159" s="87">
        <v>1284</v>
      </c>
      <c r="AR159" s="87">
        <v>1451</v>
      </c>
      <c r="AS159" s="87">
        <v>1307</v>
      </c>
      <c r="AT159" s="87">
        <v>1092</v>
      </c>
      <c r="AU159" s="87">
        <v>1492</v>
      </c>
      <c r="AV159" s="88">
        <v>1300</v>
      </c>
      <c r="AW159" s="88">
        <v>1300</v>
      </c>
      <c r="AX159" s="88">
        <v>1274</v>
      </c>
      <c r="AY159" s="88">
        <v>1274</v>
      </c>
      <c r="AZ159" s="88">
        <v>1274</v>
      </c>
      <c r="BA159" s="88">
        <v>1274</v>
      </c>
      <c r="BB159" s="88">
        <v>1274</v>
      </c>
      <c r="BC159" s="89">
        <v>1274</v>
      </c>
      <c r="BD159" s="89">
        <v>1274</v>
      </c>
      <c r="BE159" s="89">
        <v>1274</v>
      </c>
      <c r="BF159" s="89">
        <v>1274</v>
      </c>
      <c r="BG159" s="89">
        <v>1274</v>
      </c>
      <c r="BH159" s="89">
        <v>1274</v>
      </c>
      <c r="BI159" s="89">
        <v>1274</v>
      </c>
      <c r="BJ159" s="89">
        <v>1274</v>
      </c>
      <c r="BK159" s="89">
        <v>1274</v>
      </c>
      <c r="BL159" s="89">
        <v>1274</v>
      </c>
      <c r="BM159" s="89">
        <v>1274</v>
      </c>
      <c r="BN159" s="90">
        <v>1274</v>
      </c>
    </row>
    <row r="160" spans="1:66" x14ac:dyDescent="0.45">
      <c r="A160" s="78">
        <f t="shared" si="9"/>
        <v>710476</v>
      </c>
      <c r="B160" s="79">
        <f t="shared" si="7"/>
        <v>71000</v>
      </c>
      <c r="C160" s="140">
        <f t="shared" si="8"/>
        <v>54775</v>
      </c>
      <c r="D160" s="140">
        <v>18917</v>
      </c>
      <c r="E160" s="178" t="s">
        <v>125</v>
      </c>
      <c r="F160" s="76" t="s">
        <v>595</v>
      </c>
      <c r="G160" s="76" t="s">
        <v>621</v>
      </c>
      <c r="H160" s="86" t="s">
        <v>280</v>
      </c>
      <c r="I160" s="179" t="s">
        <v>821</v>
      </c>
      <c r="J160" s="87">
        <v>21545</v>
      </c>
      <c r="K160" s="87">
        <v>0</v>
      </c>
      <c r="L160" s="87">
        <v>112</v>
      </c>
      <c r="M160" s="87">
        <v>2338</v>
      </c>
      <c r="N160" s="87">
        <v>13373</v>
      </c>
      <c r="O160" s="87">
        <v>75</v>
      </c>
      <c r="P160" s="87">
        <v>26038</v>
      </c>
      <c r="Q160" s="87">
        <v>11376</v>
      </c>
      <c r="R160" s="87">
        <v>11562</v>
      </c>
      <c r="S160" s="87">
        <v>18494</v>
      </c>
      <c r="T160" s="87">
        <v>0</v>
      </c>
      <c r="U160" s="87">
        <v>36140</v>
      </c>
      <c r="V160" s="87">
        <v>18333</v>
      </c>
      <c r="W160" s="87">
        <v>8</v>
      </c>
      <c r="X160" s="87">
        <v>15729</v>
      </c>
      <c r="Y160" s="87">
        <v>2832</v>
      </c>
      <c r="Z160" s="87">
        <v>0</v>
      </c>
      <c r="AA160" s="87">
        <v>24145</v>
      </c>
      <c r="AB160" s="87">
        <v>1597</v>
      </c>
      <c r="AC160" s="87">
        <v>59711</v>
      </c>
      <c r="AD160" s="87">
        <v>24669</v>
      </c>
      <c r="AE160" s="87">
        <v>89594</v>
      </c>
      <c r="AF160" s="87">
        <v>52873</v>
      </c>
      <c r="AG160" s="87">
        <v>44784</v>
      </c>
      <c r="AH160" s="87">
        <v>38482</v>
      </c>
      <c r="AI160" s="87">
        <v>44593</v>
      </c>
      <c r="AJ160" s="87">
        <v>71566</v>
      </c>
      <c r="AK160" s="87">
        <v>64599</v>
      </c>
      <c r="AL160" s="87">
        <v>57577</v>
      </c>
      <c r="AM160" s="87">
        <v>44798</v>
      </c>
      <c r="AN160" s="87">
        <v>99371</v>
      </c>
      <c r="AO160" s="87">
        <v>92042</v>
      </c>
      <c r="AP160" s="87">
        <v>43600</v>
      </c>
      <c r="AQ160" s="87">
        <v>81576</v>
      </c>
      <c r="AR160" s="87">
        <v>62588</v>
      </c>
      <c r="AS160" s="87">
        <v>75824</v>
      </c>
      <c r="AT160" s="87">
        <v>59755</v>
      </c>
      <c r="AU160" s="87">
        <v>28746</v>
      </c>
      <c r="AV160" s="88">
        <v>71000</v>
      </c>
      <c r="AW160" s="88">
        <v>71000</v>
      </c>
      <c r="AX160" s="88">
        <v>67715</v>
      </c>
      <c r="AY160" s="88">
        <v>67783</v>
      </c>
      <c r="AZ160" s="88">
        <v>67851</v>
      </c>
      <c r="BA160" s="88">
        <v>67919</v>
      </c>
      <c r="BB160" s="88">
        <v>67987</v>
      </c>
      <c r="BC160" s="89">
        <v>68055</v>
      </c>
      <c r="BD160" s="89">
        <v>1441</v>
      </c>
      <c r="BE160" s="89">
        <v>1441</v>
      </c>
      <c r="BF160" s="89">
        <v>1441</v>
      </c>
      <c r="BG160" s="89">
        <v>1441</v>
      </c>
      <c r="BH160" s="89">
        <v>1441</v>
      </c>
      <c r="BI160" s="89">
        <v>1441</v>
      </c>
      <c r="BJ160" s="89">
        <v>1441</v>
      </c>
      <c r="BK160" s="89">
        <v>1441</v>
      </c>
      <c r="BL160" s="89">
        <v>1441</v>
      </c>
      <c r="BM160" s="89">
        <v>1441</v>
      </c>
      <c r="BN160" s="90">
        <v>1441</v>
      </c>
    </row>
    <row r="161" spans="1:66" x14ac:dyDescent="0.45">
      <c r="A161" s="78">
        <f t="shared" si="9"/>
        <v>601</v>
      </c>
      <c r="B161" s="79">
        <f t="shared" si="7"/>
        <v>100</v>
      </c>
      <c r="C161" s="140">
        <f t="shared" si="8"/>
        <v>36.333333333333336</v>
      </c>
      <c r="D161" s="140">
        <v>6017</v>
      </c>
      <c r="E161" s="178" t="s">
        <v>125</v>
      </c>
      <c r="F161" s="76" t="s">
        <v>595</v>
      </c>
      <c r="G161" s="76" t="s">
        <v>621</v>
      </c>
      <c r="H161" s="86" t="s">
        <v>281</v>
      </c>
      <c r="I161" s="179" t="s">
        <v>822</v>
      </c>
      <c r="J161" s="87">
        <v>99</v>
      </c>
      <c r="K161" s="87">
        <v>84</v>
      </c>
      <c r="L161" s="87">
        <v>97</v>
      </c>
      <c r="M161" s="87">
        <v>6</v>
      </c>
      <c r="N161" s="87">
        <v>0</v>
      </c>
      <c r="O161" s="87">
        <v>0</v>
      </c>
      <c r="P161" s="87">
        <v>0</v>
      </c>
      <c r="Q161" s="87">
        <v>0</v>
      </c>
      <c r="R161" s="87">
        <v>0</v>
      </c>
      <c r="S161" s="87">
        <v>0</v>
      </c>
      <c r="T161" s="87">
        <v>0</v>
      </c>
      <c r="U161" s="87">
        <v>237</v>
      </c>
      <c r="V161" s="87">
        <v>2833</v>
      </c>
      <c r="W161" s="87">
        <v>0</v>
      </c>
      <c r="X161" s="87">
        <v>0</v>
      </c>
      <c r="Y161" s="87">
        <v>0</v>
      </c>
      <c r="Z161" s="87">
        <v>0</v>
      </c>
      <c r="AA161" s="87">
        <v>0</v>
      </c>
      <c r="AB161" s="87">
        <v>0</v>
      </c>
      <c r="AC161" s="87">
        <v>0</v>
      </c>
      <c r="AD161" s="87">
        <v>0</v>
      </c>
      <c r="AE161" s="87">
        <v>0</v>
      </c>
      <c r="AF161" s="87">
        <v>0</v>
      </c>
      <c r="AG161" s="87">
        <v>0</v>
      </c>
      <c r="AH161" s="87">
        <v>0</v>
      </c>
      <c r="AI161" s="87">
        <v>49</v>
      </c>
      <c r="AJ161" s="87">
        <v>68</v>
      </c>
      <c r="AK161" s="87">
        <v>66</v>
      </c>
      <c r="AL161" s="87">
        <v>43</v>
      </c>
      <c r="AM161" s="87">
        <v>4</v>
      </c>
      <c r="AN161" s="87">
        <v>38</v>
      </c>
      <c r="AO161" s="87">
        <v>57</v>
      </c>
      <c r="AP161" s="87">
        <v>145</v>
      </c>
      <c r="AQ161" s="87">
        <v>76</v>
      </c>
      <c r="AR161" s="87">
        <v>63</v>
      </c>
      <c r="AS161" s="87">
        <v>34</v>
      </c>
      <c r="AT161" s="87">
        <v>47</v>
      </c>
      <c r="AU161" s="87">
        <v>28</v>
      </c>
      <c r="AV161" s="88">
        <v>100</v>
      </c>
      <c r="AW161" s="88">
        <v>100</v>
      </c>
      <c r="AX161" s="88">
        <v>61</v>
      </c>
      <c r="AY161" s="88">
        <v>62</v>
      </c>
      <c r="AZ161" s="88">
        <v>64</v>
      </c>
      <c r="BA161" s="88">
        <v>65</v>
      </c>
      <c r="BB161" s="88">
        <v>67</v>
      </c>
      <c r="BC161" s="89">
        <v>69</v>
      </c>
      <c r="BD161" s="89">
        <v>2</v>
      </c>
      <c r="BE161" s="89">
        <v>1</v>
      </c>
      <c r="BF161" s="89">
        <v>2</v>
      </c>
      <c r="BG161" s="89">
        <v>2</v>
      </c>
      <c r="BH161" s="89">
        <v>2</v>
      </c>
      <c r="BI161" s="89">
        <v>2</v>
      </c>
      <c r="BJ161" s="89">
        <v>2</v>
      </c>
      <c r="BK161" s="89">
        <v>2</v>
      </c>
      <c r="BL161" s="89">
        <v>2</v>
      </c>
      <c r="BM161" s="89">
        <v>2</v>
      </c>
      <c r="BN161" s="90">
        <v>2</v>
      </c>
    </row>
    <row r="162" spans="1:66" x14ac:dyDescent="0.45">
      <c r="A162" s="78">
        <f t="shared" si="9"/>
        <v>885</v>
      </c>
      <c r="B162" s="79">
        <f t="shared" si="7"/>
        <v>120</v>
      </c>
      <c r="C162" s="140">
        <f t="shared" si="8"/>
        <v>58</v>
      </c>
      <c r="D162" s="140">
        <v>8194</v>
      </c>
      <c r="E162" s="178" t="s">
        <v>125</v>
      </c>
      <c r="F162" s="76" t="s">
        <v>595</v>
      </c>
      <c r="G162" s="76" t="s">
        <v>621</v>
      </c>
      <c r="H162" s="86" t="s">
        <v>282</v>
      </c>
      <c r="I162" s="179" t="s">
        <v>823</v>
      </c>
      <c r="J162" s="87">
        <v>57</v>
      </c>
      <c r="K162" s="87">
        <v>151</v>
      </c>
      <c r="L162" s="87">
        <v>140</v>
      </c>
      <c r="M162" s="87">
        <v>169</v>
      </c>
      <c r="N162" s="87">
        <v>103</v>
      </c>
      <c r="O162" s="87">
        <v>214</v>
      </c>
      <c r="P162" s="87">
        <v>190</v>
      </c>
      <c r="Q162" s="87">
        <v>125</v>
      </c>
      <c r="R162" s="87">
        <v>351</v>
      </c>
      <c r="S162" s="87">
        <v>848</v>
      </c>
      <c r="T162" s="87">
        <v>1</v>
      </c>
      <c r="U162" s="87">
        <v>0</v>
      </c>
      <c r="V162" s="87">
        <v>2310</v>
      </c>
      <c r="W162" s="87">
        <v>0</v>
      </c>
      <c r="X162" s="87">
        <v>0</v>
      </c>
      <c r="Y162" s="87">
        <v>0</v>
      </c>
      <c r="Z162" s="87">
        <v>0</v>
      </c>
      <c r="AA162" s="87">
        <v>0</v>
      </c>
      <c r="AB162" s="87">
        <v>0</v>
      </c>
      <c r="AC162" s="87">
        <v>0</v>
      </c>
      <c r="AD162" s="87">
        <v>0</v>
      </c>
      <c r="AE162" s="87">
        <v>0</v>
      </c>
      <c r="AF162" s="87">
        <v>0</v>
      </c>
      <c r="AG162" s="87">
        <v>0</v>
      </c>
      <c r="AH162" s="87">
        <v>369</v>
      </c>
      <c r="AI162" s="87">
        <v>41</v>
      </c>
      <c r="AJ162" s="87">
        <v>54</v>
      </c>
      <c r="AK162" s="87">
        <v>70</v>
      </c>
      <c r="AL162" s="87">
        <v>42</v>
      </c>
      <c r="AM162" s="87">
        <v>61</v>
      </c>
      <c r="AN162" s="87">
        <v>87</v>
      </c>
      <c r="AO162" s="87">
        <v>110</v>
      </c>
      <c r="AP162" s="87">
        <v>156</v>
      </c>
      <c r="AQ162" s="87">
        <v>147</v>
      </c>
      <c r="AR162" s="87">
        <v>38</v>
      </c>
      <c r="AS162" s="87">
        <v>57</v>
      </c>
      <c r="AT162" s="87">
        <v>73</v>
      </c>
      <c r="AU162" s="87">
        <v>44</v>
      </c>
      <c r="AV162" s="88">
        <v>120</v>
      </c>
      <c r="AW162" s="88">
        <v>120</v>
      </c>
      <c r="AX162" s="88">
        <v>80</v>
      </c>
      <c r="AY162" s="88">
        <v>80</v>
      </c>
      <c r="AZ162" s="88">
        <v>80</v>
      </c>
      <c r="BA162" s="88">
        <v>80</v>
      </c>
      <c r="BB162" s="88">
        <v>80</v>
      </c>
      <c r="BC162" s="89">
        <v>80</v>
      </c>
      <c r="BD162" s="89">
        <v>80</v>
      </c>
      <c r="BE162" s="89">
        <v>80</v>
      </c>
      <c r="BF162" s="89">
        <v>80</v>
      </c>
      <c r="BG162" s="89">
        <v>80</v>
      </c>
      <c r="BH162" s="89">
        <v>80</v>
      </c>
      <c r="BI162" s="89">
        <v>80</v>
      </c>
      <c r="BJ162" s="89">
        <v>80</v>
      </c>
      <c r="BK162" s="89">
        <v>80</v>
      </c>
      <c r="BL162" s="89">
        <v>80</v>
      </c>
      <c r="BM162" s="89">
        <v>80</v>
      </c>
      <c r="BN162" s="90">
        <v>80</v>
      </c>
    </row>
    <row r="163" spans="1:66" x14ac:dyDescent="0.45">
      <c r="A163" s="78">
        <f t="shared" si="9"/>
        <v>107457</v>
      </c>
      <c r="B163" s="79">
        <f t="shared" si="7"/>
        <v>11000</v>
      </c>
      <c r="C163" s="140">
        <f t="shared" si="8"/>
        <v>10130.666666666666</v>
      </c>
      <c r="D163" s="140">
        <v>39080</v>
      </c>
      <c r="E163" s="178" t="s">
        <v>125</v>
      </c>
      <c r="F163" s="76" t="s">
        <v>595</v>
      </c>
      <c r="G163" s="76" t="s">
        <v>621</v>
      </c>
      <c r="H163" s="86" t="s">
        <v>283</v>
      </c>
      <c r="I163" s="179" t="s">
        <v>824</v>
      </c>
      <c r="J163" s="87">
        <v>5506</v>
      </c>
      <c r="K163" s="87">
        <v>0</v>
      </c>
      <c r="L163" s="87">
        <v>24</v>
      </c>
      <c r="M163" s="87">
        <v>3706</v>
      </c>
      <c r="N163" s="87">
        <v>3172</v>
      </c>
      <c r="O163" s="87">
        <v>3090</v>
      </c>
      <c r="P163" s="87">
        <v>300</v>
      </c>
      <c r="Q163" s="87">
        <v>0</v>
      </c>
      <c r="R163" s="87">
        <v>0</v>
      </c>
      <c r="S163" s="87">
        <v>3923</v>
      </c>
      <c r="T163" s="87">
        <v>3133</v>
      </c>
      <c r="U163" s="87">
        <v>2046</v>
      </c>
      <c r="V163" s="87">
        <v>8521</v>
      </c>
      <c r="W163" s="87">
        <v>0</v>
      </c>
      <c r="X163" s="87">
        <v>0</v>
      </c>
      <c r="Y163" s="87">
        <v>0</v>
      </c>
      <c r="Z163" s="87">
        <v>0</v>
      </c>
      <c r="AA163" s="87">
        <v>0</v>
      </c>
      <c r="AB163" s="87">
        <v>0</v>
      </c>
      <c r="AC163" s="87">
        <v>11062</v>
      </c>
      <c r="AD163" s="87">
        <v>2262</v>
      </c>
      <c r="AE163" s="87">
        <v>2160</v>
      </c>
      <c r="AF163" s="87">
        <v>5185</v>
      </c>
      <c r="AG163" s="87">
        <v>146</v>
      </c>
      <c r="AH163" s="87">
        <v>14209</v>
      </c>
      <c r="AI163" s="87">
        <v>5837</v>
      </c>
      <c r="AJ163" s="87">
        <v>8101</v>
      </c>
      <c r="AK163" s="87">
        <v>7348</v>
      </c>
      <c r="AL163" s="87">
        <v>7668</v>
      </c>
      <c r="AM163" s="87">
        <v>8314</v>
      </c>
      <c r="AN163" s="87">
        <v>8260</v>
      </c>
      <c r="AO163" s="87">
        <v>13059</v>
      </c>
      <c r="AP163" s="87">
        <v>11201</v>
      </c>
      <c r="AQ163" s="87">
        <v>10626</v>
      </c>
      <c r="AR163" s="87">
        <v>10589</v>
      </c>
      <c r="AS163" s="87">
        <v>12320</v>
      </c>
      <c r="AT163" s="87">
        <v>8192</v>
      </c>
      <c r="AU163" s="87">
        <v>9880</v>
      </c>
      <c r="AV163" s="88">
        <v>11000</v>
      </c>
      <c r="AW163" s="88">
        <v>10500</v>
      </c>
      <c r="AX163" s="88">
        <v>9696</v>
      </c>
      <c r="AY163" s="88">
        <v>9696</v>
      </c>
      <c r="AZ163" s="88">
        <v>9696</v>
      </c>
      <c r="BA163" s="88">
        <v>9708</v>
      </c>
      <c r="BB163" s="88">
        <v>9713</v>
      </c>
      <c r="BC163" s="89">
        <v>9707</v>
      </c>
      <c r="BD163" s="89">
        <v>331</v>
      </c>
      <c r="BE163" s="89">
        <v>331</v>
      </c>
      <c r="BF163" s="89">
        <v>320</v>
      </c>
      <c r="BG163" s="89">
        <v>320</v>
      </c>
      <c r="BH163" s="89">
        <v>320</v>
      </c>
      <c r="BI163" s="89">
        <v>320</v>
      </c>
      <c r="BJ163" s="89">
        <v>320</v>
      </c>
      <c r="BK163" s="89">
        <v>320</v>
      </c>
      <c r="BL163" s="89">
        <v>320</v>
      </c>
      <c r="BM163" s="89">
        <v>336</v>
      </c>
      <c r="BN163" s="90">
        <v>341</v>
      </c>
    </row>
    <row r="164" spans="1:66" x14ac:dyDescent="0.45">
      <c r="A164" s="78">
        <f t="shared" si="9"/>
        <v>1927</v>
      </c>
      <c r="B164" s="79">
        <f t="shared" si="7"/>
        <v>180</v>
      </c>
      <c r="C164" s="140">
        <f t="shared" si="8"/>
        <v>131</v>
      </c>
      <c r="D164" s="140">
        <v>1448</v>
      </c>
      <c r="E164" s="178" t="s">
        <v>125</v>
      </c>
      <c r="F164" s="76" t="s">
        <v>595</v>
      </c>
      <c r="G164" s="76" t="s">
        <v>622</v>
      </c>
      <c r="H164" s="86" t="s">
        <v>284</v>
      </c>
      <c r="I164" s="179" t="s">
        <v>825</v>
      </c>
      <c r="J164" s="87">
        <v>0</v>
      </c>
      <c r="K164" s="87">
        <v>0</v>
      </c>
      <c r="L164" s="87">
        <v>0</v>
      </c>
      <c r="M164" s="87">
        <v>0</v>
      </c>
      <c r="N164" s="87">
        <v>0</v>
      </c>
      <c r="O164" s="87">
        <v>160</v>
      </c>
      <c r="P164" s="87">
        <v>108</v>
      </c>
      <c r="Q164" s="87">
        <v>174</v>
      </c>
      <c r="R164" s="87">
        <v>160</v>
      </c>
      <c r="S164" s="87">
        <v>177</v>
      </c>
      <c r="T164" s="87">
        <v>204</v>
      </c>
      <c r="U164" s="87">
        <v>151</v>
      </c>
      <c r="V164" s="87">
        <v>212</v>
      </c>
      <c r="W164" s="87">
        <v>151</v>
      </c>
      <c r="X164" s="87">
        <v>279</v>
      </c>
      <c r="Y164" s="87">
        <v>156</v>
      </c>
      <c r="Z164" s="87">
        <v>195</v>
      </c>
      <c r="AA164" s="87">
        <v>219</v>
      </c>
      <c r="AB164" s="87">
        <v>213</v>
      </c>
      <c r="AC164" s="87">
        <v>290</v>
      </c>
      <c r="AD164" s="87">
        <v>466</v>
      </c>
      <c r="AE164" s="87">
        <v>886</v>
      </c>
      <c r="AF164" s="87">
        <v>292</v>
      </c>
      <c r="AG164" s="87">
        <v>0</v>
      </c>
      <c r="AH164" s="87">
        <v>0</v>
      </c>
      <c r="AI164" s="87">
        <v>0</v>
      </c>
      <c r="AJ164" s="87">
        <v>0</v>
      </c>
      <c r="AK164" s="87">
        <v>0</v>
      </c>
      <c r="AL164" s="87">
        <v>125</v>
      </c>
      <c r="AM164" s="87">
        <v>188</v>
      </c>
      <c r="AN164" s="87">
        <v>125</v>
      </c>
      <c r="AO164" s="87">
        <v>235</v>
      </c>
      <c r="AP164" s="87">
        <v>345</v>
      </c>
      <c r="AQ164" s="87">
        <v>348</v>
      </c>
      <c r="AR164" s="87">
        <v>168</v>
      </c>
      <c r="AS164" s="87">
        <v>76</v>
      </c>
      <c r="AT164" s="87">
        <v>139</v>
      </c>
      <c r="AU164" s="87">
        <v>178</v>
      </c>
      <c r="AV164" s="88">
        <v>180</v>
      </c>
      <c r="AW164" s="88">
        <v>180</v>
      </c>
      <c r="AX164" s="88">
        <v>156</v>
      </c>
      <c r="AY164" s="88">
        <v>156</v>
      </c>
      <c r="AZ164" s="88">
        <v>4</v>
      </c>
      <c r="BA164" s="88">
        <v>4</v>
      </c>
      <c r="BB164" s="88">
        <v>4</v>
      </c>
      <c r="BC164" s="89">
        <v>4</v>
      </c>
      <c r="BD164" s="89">
        <v>4</v>
      </c>
      <c r="BE164" s="89">
        <v>4</v>
      </c>
      <c r="BF164" s="89">
        <v>4</v>
      </c>
      <c r="BG164" s="89">
        <v>4</v>
      </c>
      <c r="BH164" s="89">
        <v>4</v>
      </c>
      <c r="BI164" s="89">
        <v>4</v>
      </c>
      <c r="BJ164" s="89">
        <v>4</v>
      </c>
      <c r="BK164" s="89">
        <v>4</v>
      </c>
      <c r="BL164" s="89">
        <v>4</v>
      </c>
      <c r="BM164" s="89">
        <v>4</v>
      </c>
      <c r="BN164" s="90">
        <v>4</v>
      </c>
    </row>
    <row r="165" spans="1:66" x14ac:dyDescent="0.45">
      <c r="A165" s="78">
        <f t="shared" si="9"/>
        <v>1022</v>
      </c>
      <c r="B165" s="79">
        <f t="shared" si="7"/>
        <v>100</v>
      </c>
      <c r="C165" s="140">
        <f t="shared" si="8"/>
        <v>33.333333333333336</v>
      </c>
      <c r="D165" s="140">
        <v>798</v>
      </c>
      <c r="E165" s="178" t="s">
        <v>125</v>
      </c>
      <c r="F165" s="76" t="s">
        <v>595</v>
      </c>
      <c r="G165" s="76" t="s">
        <v>622</v>
      </c>
      <c r="H165" s="86" t="s">
        <v>285</v>
      </c>
      <c r="I165" s="179" t="s">
        <v>826</v>
      </c>
      <c r="J165" s="87">
        <v>0</v>
      </c>
      <c r="K165" s="87">
        <v>0</v>
      </c>
      <c r="L165" s="87">
        <v>0</v>
      </c>
      <c r="M165" s="87">
        <v>0</v>
      </c>
      <c r="N165" s="87">
        <v>24</v>
      </c>
      <c r="O165" s="87">
        <v>108</v>
      </c>
      <c r="P165" s="87">
        <v>147</v>
      </c>
      <c r="Q165" s="87">
        <v>150</v>
      </c>
      <c r="R165" s="87">
        <v>155</v>
      </c>
      <c r="S165" s="87">
        <v>144</v>
      </c>
      <c r="T165" s="87">
        <v>239</v>
      </c>
      <c r="U165" s="87">
        <v>187</v>
      </c>
      <c r="V165" s="87">
        <v>197</v>
      </c>
      <c r="W165" s="87">
        <v>157</v>
      </c>
      <c r="X165" s="87">
        <v>262</v>
      </c>
      <c r="Y165" s="87">
        <v>188</v>
      </c>
      <c r="Z165" s="87">
        <v>261</v>
      </c>
      <c r="AA165" s="87">
        <v>186</v>
      </c>
      <c r="AB165" s="87">
        <v>198</v>
      </c>
      <c r="AC165" s="87">
        <v>76</v>
      </c>
      <c r="AD165" s="87">
        <v>0</v>
      </c>
      <c r="AE165" s="87">
        <v>384</v>
      </c>
      <c r="AF165" s="87">
        <v>292</v>
      </c>
      <c r="AG165" s="87">
        <v>542</v>
      </c>
      <c r="AH165" s="87">
        <v>517</v>
      </c>
      <c r="AI165" s="87">
        <v>0</v>
      </c>
      <c r="AJ165" s="87">
        <v>0</v>
      </c>
      <c r="AK165" s="87">
        <v>0</v>
      </c>
      <c r="AL165" s="87">
        <v>0</v>
      </c>
      <c r="AM165" s="87">
        <v>0</v>
      </c>
      <c r="AN165" s="87">
        <v>127</v>
      </c>
      <c r="AO165" s="87">
        <v>108</v>
      </c>
      <c r="AP165" s="87">
        <v>265</v>
      </c>
      <c r="AQ165" s="87">
        <v>288</v>
      </c>
      <c r="AR165" s="87">
        <v>134</v>
      </c>
      <c r="AS165" s="87">
        <v>59</v>
      </c>
      <c r="AT165" s="87">
        <v>34</v>
      </c>
      <c r="AU165" s="87">
        <v>7</v>
      </c>
      <c r="AV165" s="88">
        <v>100</v>
      </c>
      <c r="AW165" s="88">
        <v>100</v>
      </c>
      <c r="AX165" s="88">
        <v>59</v>
      </c>
      <c r="AY165" s="88">
        <v>59</v>
      </c>
      <c r="AZ165" s="88">
        <v>8</v>
      </c>
      <c r="BA165" s="88">
        <v>8</v>
      </c>
      <c r="BB165" s="88">
        <v>8</v>
      </c>
      <c r="BC165" s="89">
        <v>8</v>
      </c>
      <c r="BD165" s="89">
        <v>8</v>
      </c>
      <c r="BE165" s="89">
        <v>8</v>
      </c>
      <c r="BF165" s="89">
        <v>8</v>
      </c>
      <c r="BG165" s="89">
        <v>8</v>
      </c>
      <c r="BH165" s="89">
        <v>8</v>
      </c>
      <c r="BI165" s="89">
        <v>8</v>
      </c>
      <c r="BJ165" s="89">
        <v>8</v>
      </c>
      <c r="BK165" s="89">
        <v>8</v>
      </c>
      <c r="BL165" s="89">
        <v>8</v>
      </c>
      <c r="BM165" s="89">
        <v>8</v>
      </c>
      <c r="BN165" s="90">
        <v>8</v>
      </c>
    </row>
    <row r="166" spans="1:66" x14ac:dyDescent="0.45">
      <c r="A166" s="78">
        <f t="shared" si="9"/>
        <v>16641</v>
      </c>
      <c r="B166" s="79">
        <f t="shared" si="7"/>
        <v>1200</v>
      </c>
      <c r="C166" s="140">
        <f t="shared" si="8"/>
        <v>1485.3333333333333</v>
      </c>
      <c r="D166" s="140">
        <v>5059</v>
      </c>
      <c r="E166" s="178" t="s">
        <v>125</v>
      </c>
      <c r="F166" s="76" t="s">
        <v>595</v>
      </c>
      <c r="G166" s="76" t="s">
        <v>622</v>
      </c>
      <c r="H166" s="86" t="s">
        <v>286</v>
      </c>
      <c r="I166" s="179" t="s">
        <v>827</v>
      </c>
      <c r="J166" s="87">
        <v>735</v>
      </c>
      <c r="K166" s="87">
        <v>661</v>
      </c>
      <c r="L166" s="87">
        <v>1052</v>
      </c>
      <c r="M166" s="87">
        <v>763</v>
      </c>
      <c r="N166" s="87">
        <v>378</v>
      </c>
      <c r="O166" s="87">
        <v>1390</v>
      </c>
      <c r="P166" s="87">
        <v>1885</v>
      </c>
      <c r="Q166" s="87">
        <v>1480</v>
      </c>
      <c r="R166" s="87">
        <v>1719</v>
      </c>
      <c r="S166" s="87">
        <v>1491</v>
      </c>
      <c r="T166" s="87">
        <v>1804</v>
      </c>
      <c r="U166" s="87">
        <v>1637</v>
      </c>
      <c r="V166" s="87">
        <v>2236</v>
      </c>
      <c r="W166" s="87">
        <v>1510</v>
      </c>
      <c r="X166" s="87">
        <v>3410</v>
      </c>
      <c r="Y166" s="87">
        <v>1638</v>
      </c>
      <c r="Z166" s="87">
        <v>956</v>
      </c>
      <c r="AA166" s="87">
        <v>1677</v>
      </c>
      <c r="AB166" s="87">
        <v>2538</v>
      </c>
      <c r="AC166" s="87">
        <v>1686</v>
      </c>
      <c r="AD166" s="87">
        <v>1869</v>
      </c>
      <c r="AE166" s="87">
        <v>2562</v>
      </c>
      <c r="AF166" s="87">
        <v>2086</v>
      </c>
      <c r="AG166" s="87">
        <v>2141</v>
      </c>
      <c r="AH166" s="87">
        <v>1871</v>
      </c>
      <c r="AI166" s="87">
        <v>1677</v>
      </c>
      <c r="AJ166" s="87">
        <v>2371</v>
      </c>
      <c r="AK166" s="87">
        <v>0</v>
      </c>
      <c r="AL166" s="87">
        <v>4796</v>
      </c>
      <c r="AM166" s="87">
        <v>703</v>
      </c>
      <c r="AN166" s="87">
        <v>0</v>
      </c>
      <c r="AO166" s="87">
        <v>0</v>
      </c>
      <c r="AP166" s="87">
        <v>3034</v>
      </c>
      <c r="AQ166" s="87">
        <v>2563</v>
      </c>
      <c r="AR166" s="87">
        <v>1089</v>
      </c>
      <c r="AS166" s="87">
        <v>1832</v>
      </c>
      <c r="AT166" s="87">
        <v>1210</v>
      </c>
      <c r="AU166" s="87">
        <v>1414</v>
      </c>
      <c r="AV166" s="88">
        <v>1200</v>
      </c>
      <c r="AW166" s="88">
        <v>1200</v>
      </c>
      <c r="AX166" s="88">
        <v>993</v>
      </c>
      <c r="AY166" s="88">
        <v>1009</v>
      </c>
      <c r="AZ166" s="88">
        <v>77</v>
      </c>
      <c r="BA166" s="88">
        <v>50</v>
      </c>
      <c r="BB166" s="88">
        <v>57</v>
      </c>
      <c r="BC166" s="89">
        <v>77</v>
      </c>
      <c r="BD166" s="89">
        <v>64</v>
      </c>
      <c r="BE166" s="89">
        <v>76</v>
      </c>
      <c r="BF166" s="89">
        <v>68</v>
      </c>
      <c r="BG166" s="89">
        <v>68</v>
      </c>
      <c r="BH166" s="89">
        <v>67</v>
      </c>
      <c r="BI166" s="89">
        <v>66</v>
      </c>
      <c r="BJ166" s="89">
        <v>71</v>
      </c>
      <c r="BK166" s="89">
        <v>67</v>
      </c>
      <c r="BL166" s="89">
        <v>64</v>
      </c>
      <c r="BM166" s="89">
        <v>57</v>
      </c>
      <c r="BN166" s="90">
        <v>67</v>
      </c>
    </row>
    <row r="167" spans="1:66" x14ac:dyDescent="0.45">
      <c r="A167" s="78">
        <f t="shared" si="9"/>
        <v>859</v>
      </c>
      <c r="B167" s="79">
        <f t="shared" si="7"/>
        <v>0</v>
      </c>
      <c r="C167" s="140">
        <f t="shared" si="8"/>
        <v>6.333333333333333</v>
      </c>
      <c r="D167" s="140">
        <v>530</v>
      </c>
      <c r="E167" s="178" t="s">
        <v>125</v>
      </c>
      <c r="F167" s="76" t="s">
        <v>595</v>
      </c>
      <c r="G167" s="76" t="s">
        <v>623</v>
      </c>
      <c r="H167" s="86" t="s">
        <v>287</v>
      </c>
      <c r="I167" s="179" t="s">
        <v>828</v>
      </c>
      <c r="J167" s="87">
        <v>0</v>
      </c>
      <c r="K167" s="87">
        <v>3</v>
      </c>
      <c r="L167" s="87">
        <v>2</v>
      </c>
      <c r="M167" s="87">
        <v>31</v>
      </c>
      <c r="N167" s="87">
        <v>49</v>
      </c>
      <c r="O167" s="87">
        <v>34</v>
      </c>
      <c r="P167" s="87">
        <v>56</v>
      </c>
      <c r="Q167" s="87">
        <v>11</v>
      </c>
      <c r="R167" s="87">
        <v>0</v>
      </c>
      <c r="S167" s="87">
        <v>81</v>
      </c>
      <c r="T167" s="87">
        <v>150</v>
      </c>
      <c r="U167" s="87">
        <v>186</v>
      </c>
      <c r="V167" s="87">
        <v>68</v>
      </c>
      <c r="W167" s="87">
        <v>89</v>
      </c>
      <c r="X167" s="87">
        <v>179</v>
      </c>
      <c r="Y167" s="87">
        <v>44</v>
      </c>
      <c r="Z167" s="87">
        <v>49</v>
      </c>
      <c r="AA167" s="87">
        <v>26</v>
      </c>
      <c r="AB167" s="87">
        <v>38</v>
      </c>
      <c r="AC167" s="87">
        <v>47</v>
      </c>
      <c r="AD167" s="87">
        <v>62</v>
      </c>
      <c r="AE167" s="87">
        <v>77</v>
      </c>
      <c r="AF167" s="87">
        <v>47</v>
      </c>
      <c r="AG167" s="87">
        <v>74</v>
      </c>
      <c r="AH167" s="87">
        <v>69</v>
      </c>
      <c r="AI167" s="87">
        <v>67</v>
      </c>
      <c r="AJ167" s="87">
        <v>103</v>
      </c>
      <c r="AK167" s="87">
        <v>137</v>
      </c>
      <c r="AL167" s="87">
        <v>57</v>
      </c>
      <c r="AM167" s="87">
        <v>55</v>
      </c>
      <c r="AN167" s="87">
        <v>32</v>
      </c>
      <c r="AO167" s="87">
        <v>107</v>
      </c>
      <c r="AP167" s="87">
        <v>231</v>
      </c>
      <c r="AQ167" s="87">
        <v>209</v>
      </c>
      <c r="AR167" s="87">
        <v>12</v>
      </c>
      <c r="AS167" s="87">
        <v>10</v>
      </c>
      <c r="AT167" s="87">
        <v>2</v>
      </c>
      <c r="AU167" s="87">
        <v>7</v>
      </c>
      <c r="AV167" s="88">
        <v>0</v>
      </c>
      <c r="AW167" s="88">
        <v>0</v>
      </c>
      <c r="AX167" s="88">
        <v>4</v>
      </c>
      <c r="AY167" s="88">
        <v>4</v>
      </c>
      <c r="AZ167" s="88">
        <v>4</v>
      </c>
      <c r="BA167" s="88">
        <v>4</v>
      </c>
      <c r="BB167" s="88">
        <v>4</v>
      </c>
      <c r="BC167" s="89">
        <v>4</v>
      </c>
      <c r="BD167" s="89">
        <v>4</v>
      </c>
      <c r="BE167" s="89">
        <v>4</v>
      </c>
      <c r="BF167" s="89">
        <v>4</v>
      </c>
      <c r="BG167" s="89">
        <v>4</v>
      </c>
      <c r="BH167" s="89">
        <v>4</v>
      </c>
      <c r="BI167" s="89">
        <v>4</v>
      </c>
      <c r="BJ167" s="89">
        <v>4</v>
      </c>
      <c r="BK167" s="89">
        <v>4</v>
      </c>
      <c r="BL167" s="89">
        <v>4</v>
      </c>
      <c r="BM167" s="89">
        <v>4</v>
      </c>
      <c r="BN167" s="90">
        <v>4</v>
      </c>
    </row>
    <row r="168" spans="1:66" x14ac:dyDescent="0.45">
      <c r="A168" s="78">
        <f t="shared" si="9"/>
        <v>1402</v>
      </c>
      <c r="B168" s="79">
        <f t="shared" si="7"/>
        <v>0</v>
      </c>
      <c r="C168" s="140">
        <f t="shared" si="8"/>
        <v>1</v>
      </c>
      <c r="D168" s="140">
        <v>0</v>
      </c>
      <c r="E168" s="178" t="s">
        <v>125</v>
      </c>
      <c r="F168" s="76" t="s">
        <v>595</v>
      </c>
      <c r="G168" s="76" t="s">
        <v>623</v>
      </c>
      <c r="H168" s="86" t="s">
        <v>288</v>
      </c>
      <c r="I168" s="179" t="s">
        <v>829</v>
      </c>
      <c r="J168" s="87">
        <v>0</v>
      </c>
      <c r="K168" s="87">
        <v>2</v>
      </c>
      <c r="L168" s="87">
        <v>3</v>
      </c>
      <c r="M168" s="87">
        <v>18</v>
      </c>
      <c r="N168" s="87">
        <v>40</v>
      </c>
      <c r="O168" s="87">
        <v>33</v>
      </c>
      <c r="P168" s="87">
        <v>0</v>
      </c>
      <c r="Q168" s="87">
        <v>0</v>
      </c>
      <c r="R168" s="87">
        <v>0</v>
      </c>
      <c r="S168" s="87">
        <v>55</v>
      </c>
      <c r="T168" s="87">
        <v>136</v>
      </c>
      <c r="U168" s="87">
        <v>124</v>
      </c>
      <c r="V168" s="87">
        <v>138</v>
      </c>
      <c r="W168" s="87">
        <v>71</v>
      </c>
      <c r="X168" s="87">
        <v>161</v>
      </c>
      <c r="Y168" s="87">
        <v>101</v>
      </c>
      <c r="Z168" s="87">
        <v>110</v>
      </c>
      <c r="AA168" s="87">
        <v>109</v>
      </c>
      <c r="AB168" s="87">
        <v>103</v>
      </c>
      <c r="AC168" s="87">
        <v>90</v>
      </c>
      <c r="AD168" s="87">
        <v>73</v>
      </c>
      <c r="AE168" s="87">
        <v>125</v>
      </c>
      <c r="AF168" s="87">
        <v>100</v>
      </c>
      <c r="AG168" s="87">
        <v>71</v>
      </c>
      <c r="AH168" s="87">
        <v>109</v>
      </c>
      <c r="AI168" s="87">
        <v>111</v>
      </c>
      <c r="AJ168" s="87">
        <v>208</v>
      </c>
      <c r="AK168" s="87">
        <v>181</v>
      </c>
      <c r="AL168" s="87">
        <v>89</v>
      </c>
      <c r="AM168" s="87">
        <v>176</v>
      </c>
      <c r="AN168" s="87">
        <v>186</v>
      </c>
      <c r="AO168" s="87">
        <v>293</v>
      </c>
      <c r="AP168" s="87">
        <v>423</v>
      </c>
      <c r="AQ168" s="87">
        <v>51</v>
      </c>
      <c r="AR168" s="87">
        <v>0</v>
      </c>
      <c r="AS168" s="87">
        <v>0</v>
      </c>
      <c r="AT168" s="87">
        <v>3</v>
      </c>
      <c r="AU168" s="87">
        <v>0</v>
      </c>
      <c r="AV168" s="88">
        <v>0</v>
      </c>
      <c r="AW168" s="88">
        <v>0</v>
      </c>
      <c r="AX168" s="88">
        <v>17</v>
      </c>
      <c r="AY168" s="88">
        <v>15</v>
      </c>
      <c r="AZ168" s="88">
        <v>17</v>
      </c>
      <c r="BA168" s="88">
        <v>15</v>
      </c>
      <c r="BB168" s="88">
        <v>14</v>
      </c>
      <c r="BC168" s="89">
        <v>20</v>
      </c>
      <c r="BD168" s="89">
        <v>17</v>
      </c>
      <c r="BE168" s="89">
        <v>16</v>
      </c>
      <c r="BF168" s="89">
        <v>15</v>
      </c>
      <c r="BG168" s="89">
        <v>17</v>
      </c>
      <c r="BH168" s="89">
        <v>15</v>
      </c>
      <c r="BI168" s="89">
        <v>16</v>
      </c>
      <c r="BJ168" s="89">
        <v>17</v>
      </c>
      <c r="BK168" s="89">
        <v>15</v>
      </c>
      <c r="BL168" s="89">
        <v>17</v>
      </c>
      <c r="BM168" s="89">
        <v>15</v>
      </c>
      <c r="BN168" s="90">
        <v>14</v>
      </c>
    </row>
    <row r="169" spans="1:66" x14ac:dyDescent="0.45">
      <c r="A169" s="78">
        <f t="shared" si="9"/>
        <v>35997</v>
      </c>
      <c r="B169" s="79">
        <f t="shared" si="7"/>
        <v>2400</v>
      </c>
      <c r="C169" s="140">
        <f t="shared" si="8"/>
        <v>964.66666666666663</v>
      </c>
      <c r="D169" s="140">
        <v>4640</v>
      </c>
      <c r="E169" s="178" t="s">
        <v>125</v>
      </c>
      <c r="F169" s="76" t="s">
        <v>595</v>
      </c>
      <c r="G169" s="76" t="s">
        <v>623</v>
      </c>
      <c r="H169" s="86" t="s">
        <v>289</v>
      </c>
      <c r="I169" s="179" t="s">
        <v>830</v>
      </c>
      <c r="J169" s="87">
        <v>61</v>
      </c>
      <c r="K169" s="87">
        <v>95</v>
      </c>
      <c r="L169" s="87">
        <v>242</v>
      </c>
      <c r="M169" s="87">
        <v>1164</v>
      </c>
      <c r="N169" s="87">
        <v>1288</v>
      </c>
      <c r="O169" s="87">
        <v>445</v>
      </c>
      <c r="P169" s="87">
        <v>178</v>
      </c>
      <c r="Q169" s="87">
        <v>1348</v>
      </c>
      <c r="R169" s="87">
        <v>987</v>
      </c>
      <c r="S169" s="87">
        <v>4811</v>
      </c>
      <c r="T169" s="87">
        <v>3651</v>
      </c>
      <c r="U169" s="87">
        <v>4676</v>
      </c>
      <c r="V169" s="87">
        <v>0</v>
      </c>
      <c r="W169" s="87">
        <v>1963</v>
      </c>
      <c r="X169" s="87">
        <v>2261</v>
      </c>
      <c r="Y169" s="87">
        <v>6421</v>
      </c>
      <c r="Z169" s="87">
        <v>730</v>
      </c>
      <c r="AA169" s="87">
        <v>1859</v>
      </c>
      <c r="AB169" s="87">
        <v>1307</v>
      </c>
      <c r="AC169" s="87">
        <v>1562</v>
      </c>
      <c r="AD169" s="87">
        <v>2862</v>
      </c>
      <c r="AE169" s="87">
        <v>2325</v>
      </c>
      <c r="AF169" s="87">
        <v>2288</v>
      </c>
      <c r="AG169" s="87">
        <v>5202</v>
      </c>
      <c r="AH169" s="87">
        <v>4720</v>
      </c>
      <c r="AI169" s="87">
        <v>3944</v>
      </c>
      <c r="AJ169" s="87">
        <v>5144</v>
      </c>
      <c r="AK169" s="87">
        <v>4969</v>
      </c>
      <c r="AL169" s="87">
        <v>5463</v>
      </c>
      <c r="AM169" s="87">
        <v>977</v>
      </c>
      <c r="AN169" s="87">
        <v>2800</v>
      </c>
      <c r="AO169" s="87">
        <v>7439</v>
      </c>
      <c r="AP169" s="87">
        <v>1301</v>
      </c>
      <c r="AQ169" s="87">
        <v>10024</v>
      </c>
      <c r="AR169" s="87">
        <v>130</v>
      </c>
      <c r="AS169" s="87">
        <v>28</v>
      </c>
      <c r="AT169" s="87">
        <v>2558</v>
      </c>
      <c r="AU169" s="87">
        <v>308</v>
      </c>
      <c r="AV169" s="88">
        <v>2400</v>
      </c>
      <c r="AW169" s="88">
        <v>700</v>
      </c>
      <c r="AX169" s="88">
        <v>155</v>
      </c>
      <c r="AY169" s="88">
        <v>165</v>
      </c>
      <c r="AZ169" s="88">
        <v>220</v>
      </c>
      <c r="BA169" s="88">
        <v>200</v>
      </c>
      <c r="BB169" s="88">
        <v>191</v>
      </c>
      <c r="BC169" s="89">
        <v>76</v>
      </c>
      <c r="BD169" s="89">
        <v>91</v>
      </c>
      <c r="BE169" s="89">
        <v>131</v>
      </c>
      <c r="BF169" s="89">
        <v>87</v>
      </c>
      <c r="BG169" s="89">
        <v>86</v>
      </c>
      <c r="BH169" s="89">
        <v>113</v>
      </c>
      <c r="BI169" s="89">
        <v>200</v>
      </c>
      <c r="BJ169" s="89">
        <v>155</v>
      </c>
      <c r="BK169" s="89">
        <v>165</v>
      </c>
      <c r="BL169" s="89">
        <v>220</v>
      </c>
      <c r="BM169" s="89">
        <v>200</v>
      </c>
      <c r="BN169" s="90">
        <v>191</v>
      </c>
    </row>
    <row r="170" spans="1:66" x14ac:dyDescent="0.45">
      <c r="A170" s="78">
        <f t="shared" si="9"/>
        <v>16</v>
      </c>
      <c r="B170" s="79">
        <f t="shared" si="7"/>
        <v>6</v>
      </c>
      <c r="C170" s="140">
        <f t="shared" si="8"/>
        <v>1.6666666666666667</v>
      </c>
      <c r="D170" s="140">
        <v>488</v>
      </c>
      <c r="E170" s="178" t="s">
        <v>125</v>
      </c>
      <c r="F170" s="76" t="s">
        <v>595</v>
      </c>
      <c r="G170" s="76" t="s">
        <v>624</v>
      </c>
      <c r="H170" s="86" t="s">
        <v>290</v>
      </c>
      <c r="I170" s="179" t="s">
        <v>831</v>
      </c>
      <c r="J170" s="87">
        <v>0</v>
      </c>
      <c r="K170" s="87">
        <v>0</v>
      </c>
      <c r="L170" s="87">
        <v>0</v>
      </c>
      <c r="M170" s="87">
        <v>0</v>
      </c>
      <c r="N170" s="87">
        <v>0</v>
      </c>
      <c r="O170" s="87">
        <v>0</v>
      </c>
      <c r="P170" s="87">
        <v>0</v>
      </c>
      <c r="Q170" s="87">
        <v>0</v>
      </c>
      <c r="R170" s="87">
        <v>0</v>
      </c>
      <c r="S170" s="87">
        <v>0</v>
      </c>
      <c r="T170" s="87">
        <v>0</v>
      </c>
      <c r="U170" s="87">
        <v>0</v>
      </c>
      <c r="V170" s="87">
        <v>0</v>
      </c>
      <c r="W170" s="87">
        <v>0</v>
      </c>
      <c r="X170" s="87">
        <v>0</v>
      </c>
      <c r="Y170" s="87">
        <v>0</v>
      </c>
      <c r="Z170" s="87">
        <v>0</v>
      </c>
      <c r="AA170" s="87">
        <v>0</v>
      </c>
      <c r="AB170" s="87">
        <v>0</v>
      </c>
      <c r="AC170" s="87">
        <v>0</v>
      </c>
      <c r="AD170" s="87">
        <v>0</v>
      </c>
      <c r="AE170" s="87">
        <v>0</v>
      </c>
      <c r="AF170" s="87">
        <v>0</v>
      </c>
      <c r="AG170" s="87">
        <v>0</v>
      </c>
      <c r="AH170" s="87">
        <v>0</v>
      </c>
      <c r="AI170" s="87">
        <v>0</v>
      </c>
      <c r="AJ170" s="87">
        <v>0</v>
      </c>
      <c r="AK170" s="87">
        <v>2</v>
      </c>
      <c r="AL170" s="87">
        <v>1</v>
      </c>
      <c r="AM170" s="87">
        <v>0</v>
      </c>
      <c r="AN170" s="87">
        <v>5</v>
      </c>
      <c r="AO170" s="87">
        <v>0</v>
      </c>
      <c r="AP170" s="87">
        <v>3</v>
      </c>
      <c r="AQ170" s="87">
        <v>0</v>
      </c>
      <c r="AR170" s="87">
        <v>0</v>
      </c>
      <c r="AS170" s="87">
        <v>5</v>
      </c>
      <c r="AT170" s="87">
        <v>0</v>
      </c>
      <c r="AU170" s="87">
        <v>0</v>
      </c>
      <c r="AV170" s="88">
        <v>6</v>
      </c>
      <c r="AW170" s="88">
        <v>6</v>
      </c>
      <c r="AX170" s="88">
        <v>6</v>
      </c>
      <c r="AY170" s="88">
        <v>6</v>
      </c>
      <c r="AZ170" s="88">
        <v>6</v>
      </c>
      <c r="BA170" s="88">
        <v>6</v>
      </c>
      <c r="BB170" s="88">
        <v>9</v>
      </c>
      <c r="BC170" s="89">
        <v>9</v>
      </c>
      <c r="BD170" s="89">
        <v>9</v>
      </c>
      <c r="BE170" s="89">
        <v>9</v>
      </c>
      <c r="BF170" s="89">
        <v>9</v>
      </c>
      <c r="BG170" s="89">
        <v>9</v>
      </c>
      <c r="BH170" s="89">
        <v>9</v>
      </c>
      <c r="BI170" s="89">
        <v>9</v>
      </c>
      <c r="BJ170" s="89">
        <v>9</v>
      </c>
      <c r="BK170" s="89">
        <v>9</v>
      </c>
      <c r="BL170" s="89">
        <v>9</v>
      </c>
      <c r="BM170" s="89">
        <v>9</v>
      </c>
      <c r="BN170" s="90">
        <v>9</v>
      </c>
    </row>
    <row r="171" spans="1:66" x14ac:dyDescent="0.45">
      <c r="A171" s="78">
        <f t="shared" si="9"/>
        <v>2098</v>
      </c>
      <c r="B171" s="79">
        <f t="shared" si="7"/>
        <v>250</v>
      </c>
      <c r="C171" s="140">
        <f t="shared" si="8"/>
        <v>201.33333333333334</v>
      </c>
      <c r="D171" s="140">
        <v>1039</v>
      </c>
      <c r="E171" s="178" t="s">
        <v>125</v>
      </c>
      <c r="F171" s="76" t="s">
        <v>595</v>
      </c>
      <c r="G171" s="76" t="s">
        <v>624</v>
      </c>
      <c r="H171" s="86" t="s">
        <v>291</v>
      </c>
      <c r="I171" s="179" t="s">
        <v>832</v>
      </c>
      <c r="J171" s="87">
        <v>0</v>
      </c>
      <c r="K171" s="87">
        <v>0</v>
      </c>
      <c r="L171" s="87">
        <v>0</v>
      </c>
      <c r="M171" s="87">
        <v>0</v>
      </c>
      <c r="N171" s="87">
        <v>0</v>
      </c>
      <c r="O171" s="87">
        <v>0</v>
      </c>
      <c r="P171" s="87">
        <v>0</v>
      </c>
      <c r="Q171" s="87">
        <v>0</v>
      </c>
      <c r="R171" s="87">
        <v>0</v>
      </c>
      <c r="S171" s="87">
        <v>0</v>
      </c>
      <c r="T171" s="87">
        <v>0</v>
      </c>
      <c r="U171" s="87">
        <v>0</v>
      </c>
      <c r="V171" s="87">
        <v>2</v>
      </c>
      <c r="W171" s="87">
        <v>1</v>
      </c>
      <c r="X171" s="87">
        <v>12</v>
      </c>
      <c r="Y171" s="87">
        <v>120</v>
      </c>
      <c r="Z171" s="87">
        <v>111</v>
      </c>
      <c r="AA171" s="87">
        <v>135</v>
      </c>
      <c r="AB171" s="87">
        <v>139</v>
      </c>
      <c r="AC171" s="87">
        <v>124</v>
      </c>
      <c r="AD171" s="87">
        <v>153</v>
      </c>
      <c r="AE171" s="87">
        <v>213</v>
      </c>
      <c r="AF171" s="87">
        <v>164</v>
      </c>
      <c r="AG171" s="87">
        <v>188</v>
      </c>
      <c r="AH171" s="87">
        <v>123</v>
      </c>
      <c r="AI171" s="87">
        <v>121</v>
      </c>
      <c r="AJ171" s="87">
        <v>217</v>
      </c>
      <c r="AK171" s="87">
        <v>187</v>
      </c>
      <c r="AL171" s="87">
        <v>139</v>
      </c>
      <c r="AM171" s="87">
        <v>185</v>
      </c>
      <c r="AN171" s="87">
        <v>207</v>
      </c>
      <c r="AO171" s="87">
        <v>205</v>
      </c>
      <c r="AP171" s="87">
        <v>156</v>
      </c>
      <c r="AQ171" s="87">
        <v>304</v>
      </c>
      <c r="AR171" s="87">
        <v>111</v>
      </c>
      <c r="AS171" s="87">
        <v>300</v>
      </c>
      <c r="AT171" s="87">
        <v>250</v>
      </c>
      <c r="AU171" s="87">
        <v>54</v>
      </c>
      <c r="AV171" s="88">
        <v>250</v>
      </c>
      <c r="AW171" s="88">
        <v>250</v>
      </c>
      <c r="AX171" s="88">
        <v>244</v>
      </c>
      <c r="AY171" s="88">
        <v>244</v>
      </c>
      <c r="AZ171" s="88">
        <v>244</v>
      </c>
      <c r="BA171" s="88">
        <v>244</v>
      </c>
      <c r="BB171" s="88">
        <v>348</v>
      </c>
      <c r="BC171" s="89">
        <v>348</v>
      </c>
      <c r="BD171" s="89">
        <v>349</v>
      </c>
      <c r="BE171" s="89">
        <v>349</v>
      </c>
      <c r="BF171" s="89">
        <v>349</v>
      </c>
      <c r="BG171" s="89">
        <v>349</v>
      </c>
      <c r="BH171" s="89">
        <v>349</v>
      </c>
      <c r="BI171" s="89">
        <v>349</v>
      </c>
      <c r="BJ171" s="89">
        <v>349</v>
      </c>
      <c r="BK171" s="89">
        <v>350</v>
      </c>
      <c r="BL171" s="89">
        <v>350</v>
      </c>
      <c r="BM171" s="89">
        <v>350</v>
      </c>
      <c r="BN171" s="90">
        <v>350</v>
      </c>
    </row>
    <row r="172" spans="1:66" x14ac:dyDescent="0.45">
      <c r="A172" s="78">
        <f t="shared" si="9"/>
        <v>338</v>
      </c>
      <c r="B172" s="79">
        <f t="shared" si="7"/>
        <v>30</v>
      </c>
      <c r="C172" s="140">
        <f t="shared" si="8"/>
        <v>29.333333333333332</v>
      </c>
      <c r="D172" s="140">
        <v>757</v>
      </c>
      <c r="E172" s="178" t="s">
        <v>125</v>
      </c>
      <c r="F172" s="76" t="s">
        <v>595</v>
      </c>
      <c r="G172" s="76" t="s">
        <v>624</v>
      </c>
      <c r="H172" s="86" t="s">
        <v>292</v>
      </c>
      <c r="I172" s="179" t="s">
        <v>833</v>
      </c>
      <c r="J172" s="87">
        <v>0</v>
      </c>
      <c r="K172" s="87">
        <v>0</v>
      </c>
      <c r="L172" s="87">
        <v>0</v>
      </c>
      <c r="M172" s="87">
        <v>0</v>
      </c>
      <c r="N172" s="87">
        <v>0</v>
      </c>
      <c r="O172" s="87">
        <v>0</v>
      </c>
      <c r="P172" s="87">
        <v>0</v>
      </c>
      <c r="Q172" s="87">
        <v>0</v>
      </c>
      <c r="R172" s="87">
        <v>0</v>
      </c>
      <c r="S172" s="87">
        <v>0</v>
      </c>
      <c r="T172" s="87">
        <v>0</v>
      </c>
      <c r="U172" s="87">
        <v>0</v>
      </c>
      <c r="V172" s="87">
        <v>0</v>
      </c>
      <c r="W172" s="87">
        <v>0</v>
      </c>
      <c r="X172" s="87">
        <v>0</v>
      </c>
      <c r="Y172" s="87">
        <v>0</v>
      </c>
      <c r="Z172" s="87">
        <v>0</v>
      </c>
      <c r="AA172" s="87">
        <v>0</v>
      </c>
      <c r="AB172" s="87">
        <v>0</v>
      </c>
      <c r="AC172" s="87">
        <v>6</v>
      </c>
      <c r="AD172" s="87">
        <v>2</v>
      </c>
      <c r="AE172" s="87">
        <v>12</v>
      </c>
      <c r="AF172" s="87">
        <v>13</v>
      </c>
      <c r="AG172" s="87">
        <v>16</v>
      </c>
      <c r="AH172" s="87">
        <v>12</v>
      </c>
      <c r="AI172" s="87">
        <v>16</v>
      </c>
      <c r="AJ172" s="87">
        <v>23</v>
      </c>
      <c r="AK172" s="87">
        <v>9</v>
      </c>
      <c r="AL172" s="87">
        <v>26</v>
      </c>
      <c r="AM172" s="87">
        <v>41</v>
      </c>
      <c r="AN172" s="87">
        <v>50</v>
      </c>
      <c r="AO172" s="87">
        <v>14</v>
      </c>
      <c r="AP172" s="87">
        <v>20</v>
      </c>
      <c r="AQ172" s="87">
        <v>48</v>
      </c>
      <c r="AR172" s="87">
        <v>42</v>
      </c>
      <c r="AS172" s="87">
        <v>43</v>
      </c>
      <c r="AT172" s="87">
        <v>27</v>
      </c>
      <c r="AU172" s="87">
        <v>18</v>
      </c>
      <c r="AV172" s="88">
        <v>30</v>
      </c>
      <c r="AW172" s="88">
        <v>20</v>
      </c>
      <c r="AX172" s="88">
        <v>20</v>
      </c>
      <c r="AY172" s="88">
        <v>20</v>
      </c>
      <c r="AZ172" s="88">
        <v>20</v>
      </c>
      <c r="BA172" s="88">
        <v>20</v>
      </c>
      <c r="BB172" s="88">
        <v>29</v>
      </c>
      <c r="BC172" s="89">
        <v>29</v>
      </c>
      <c r="BD172" s="89">
        <v>29</v>
      </c>
      <c r="BE172" s="89">
        <v>29</v>
      </c>
      <c r="BF172" s="89">
        <v>29</v>
      </c>
      <c r="BG172" s="89">
        <v>29</v>
      </c>
      <c r="BH172" s="89">
        <v>29</v>
      </c>
      <c r="BI172" s="89">
        <v>29</v>
      </c>
      <c r="BJ172" s="89">
        <v>29</v>
      </c>
      <c r="BK172" s="89">
        <v>29</v>
      </c>
      <c r="BL172" s="89">
        <v>29</v>
      </c>
      <c r="BM172" s="89">
        <v>29</v>
      </c>
      <c r="BN172" s="90">
        <v>29</v>
      </c>
    </row>
    <row r="173" spans="1:66" x14ac:dyDescent="0.45">
      <c r="A173" s="78">
        <f t="shared" si="9"/>
        <v>328</v>
      </c>
      <c r="B173" s="79">
        <f t="shared" si="7"/>
        <v>40</v>
      </c>
      <c r="C173" s="140">
        <f t="shared" si="8"/>
        <v>20</v>
      </c>
      <c r="D173" s="140">
        <v>764</v>
      </c>
      <c r="E173" s="178" t="s">
        <v>125</v>
      </c>
      <c r="F173" s="76" t="s">
        <v>595</v>
      </c>
      <c r="G173" s="76" t="s">
        <v>624</v>
      </c>
      <c r="H173" s="86" t="s">
        <v>293</v>
      </c>
      <c r="I173" s="179" t="s">
        <v>834</v>
      </c>
      <c r="J173" s="87">
        <v>0</v>
      </c>
      <c r="K173" s="87">
        <v>0</v>
      </c>
      <c r="L173" s="87">
        <v>0</v>
      </c>
      <c r="M173" s="87">
        <v>0</v>
      </c>
      <c r="N173" s="87">
        <v>0</v>
      </c>
      <c r="O173" s="87">
        <v>0</v>
      </c>
      <c r="P173" s="87">
        <v>0</v>
      </c>
      <c r="Q173" s="87">
        <v>0</v>
      </c>
      <c r="R173" s="87">
        <v>0</v>
      </c>
      <c r="S173" s="87">
        <v>0</v>
      </c>
      <c r="T173" s="87">
        <v>0</v>
      </c>
      <c r="U173" s="87">
        <v>0</v>
      </c>
      <c r="V173" s="87">
        <v>0</v>
      </c>
      <c r="W173" s="87">
        <v>0</v>
      </c>
      <c r="X173" s="87">
        <v>0</v>
      </c>
      <c r="Y173" s="87">
        <v>0</v>
      </c>
      <c r="Z173" s="87">
        <v>0</v>
      </c>
      <c r="AA173" s="87">
        <v>16</v>
      </c>
      <c r="AB173" s="87">
        <v>14</v>
      </c>
      <c r="AC173" s="87">
        <v>24</v>
      </c>
      <c r="AD173" s="87">
        <v>21</v>
      </c>
      <c r="AE173" s="87">
        <v>24</v>
      </c>
      <c r="AF173" s="87">
        <v>16</v>
      </c>
      <c r="AG173" s="87">
        <v>18</v>
      </c>
      <c r="AH173" s="87">
        <v>13</v>
      </c>
      <c r="AI173" s="87">
        <v>24</v>
      </c>
      <c r="AJ173" s="87">
        <v>17</v>
      </c>
      <c r="AK173" s="87">
        <v>15</v>
      </c>
      <c r="AL173" s="87">
        <v>30</v>
      </c>
      <c r="AM173" s="87">
        <v>12</v>
      </c>
      <c r="AN173" s="87">
        <v>45</v>
      </c>
      <c r="AO173" s="87">
        <v>36</v>
      </c>
      <c r="AP173" s="87">
        <v>65</v>
      </c>
      <c r="AQ173" s="87">
        <v>30</v>
      </c>
      <c r="AR173" s="87">
        <v>35</v>
      </c>
      <c r="AS173" s="87">
        <v>13</v>
      </c>
      <c r="AT173" s="87">
        <v>36</v>
      </c>
      <c r="AU173" s="87">
        <v>11</v>
      </c>
      <c r="AV173" s="88">
        <v>40</v>
      </c>
      <c r="AW173" s="88">
        <v>30</v>
      </c>
      <c r="AX173" s="88">
        <v>21</v>
      </c>
      <c r="AY173" s="88">
        <v>21</v>
      </c>
      <c r="AZ173" s="88">
        <v>21</v>
      </c>
      <c r="BA173" s="88">
        <v>21</v>
      </c>
      <c r="BB173" s="88">
        <v>37</v>
      </c>
      <c r="BC173" s="89">
        <v>37</v>
      </c>
      <c r="BD173" s="89">
        <v>37</v>
      </c>
      <c r="BE173" s="89">
        <v>37</v>
      </c>
      <c r="BF173" s="89">
        <v>37</v>
      </c>
      <c r="BG173" s="89">
        <v>37</v>
      </c>
      <c r="BH173" s="89">
        <v>37</v>
      </c>
      <c r="BI173" s="89">
        <v>37</v>
      </c>
      <c r="BJ173" s="89">
        <v>37</v>
      </c>
      <c r="BK173" s="89">
        <v>37</v>
      </c>
      <c r="BL173" s="89">
        <v>37</v>
      </c>
      <c r="BM173" s="89">
        <v>37</v>
      </c>
      <c r="BN173" s="90">
        <v>37</v>
      </c>
    </row>
    <row r="174" spans="1:66" x14ac:dyDescent="0.45">
      <c r="A174" s="78">
        <f t="shared" si="9"/>
        <v>20133</v>
      </c>
      <c r="B174" s="79">
        <f t="shared" si="7"/>
        <v>2600</v>
      </c>
      <c r="C174" s="140">
        <f t="shared" si="8"/>
        <v>1949.6666666666667</v>
      </c>
      <c r="D174" s="140">
        <v>6652</v>
      </c>
      <c r="E174" s="178" t="s">
        <v>125</v>
      </c>
      <c r="F174" s="76" t="s">
        <v>595</v>
      </c>
      <c r="G174" s="76" t="s">
        <v>624</v>
      </c>
      <c r="H174" s="86" t="s">
        <v>294</v>
      </c>
      <c r="I174" s="179" t="s">
        <v>835</v>
      </c>
      <c r="J174" s="87">
        <v>0</v>
      </c>
      <c r="K174" s="87">
        <v>0</v>
      </c>
      <c r="L174" s="87">
        <v>0</v>
      </c>
      <c r="M174" s="87">
        <v>0</v>
      </c>
      <c r="N174" s="87">
        <v>0</v>
      </c>
      <c r="O174" s="87">
        <v>0</v>
      </c>
      <c r="P174" s="87">
        <v>0</v>
      </c>
      <c r="Q174" s="87">
        <v>0</v>
      </c>
      <c r="R174" s="87">
        <v>0</v>
      </c>
      <c r="S174" s="87">
        <v>7</v>
      </c>
      <c r="T174" s="87">
        <v>25</v>
      </c>
      <c r="U174" s="87">
        <v>27</v>
      </c>
      <c r="V174" s="87">
        <v>35</v>
      </c>
      <c r="W174" s="87">
        <v>12</v>
      </c>
      <c r="X174" s="87">
        <v>196</v>
      </c>
      <c r="Y174" s="87">
        <v>913</v>
      </c>
      <c r="Z174" s="87">
        <v>1474</v>
      </c>
      <c r="AA174" s="87">
        <v>1566</v>
      </c>
      <c r="AB174" s="87">
        <v>1234</v>
      </c>
      <c r="AC174" s="87">
        <v>1328</v>
      </c>
      <c r="AD174" s="87">
        <v>1247</v>
      </c>
      <c r="AE174" s="87">
        <v>2696</v>
      </c>
      <c r="AF174" s="87">
        <v>1583</v>
      </c>
      <c r="AG174" s="87">
        <v>1849</v>
      </c>
      <c r="AH174" s="87">
        <v>1783</v>
      </c>
      <c r="AI174" s="87">
        <v>732</v>
      </c>
      <c r="AJ174" s="87">
        <v>2341</v>
      </c>
      <c r="AK174" s="87">
        <v>1052</v>
      </c>
      <c r="AL174" s="87">
        <v>334</v>
      </c>
      <c r="AM174" s="87">
        <v>3600</v>
      </c>
      <c r="AN174" s="87">
        <v>1826</v>
      </c>
      <c r="AO174" s="87">
        <v>2420</v>
      </c>
      <c r="AP174" s="87">
        <v>1787</v>
      </c>
      <c r="AQ174" s="87">
        <v>2308</v>
      </c>
      <c r="AR174" s="87">
        <v>957</v>
      </c>
      <c r="AS174" s="87">
        <v>1986</v>
      </c>
      <c r="AT174" s="87">
        <v>2885</v>
      </c>
      <c r="AU174" s="87">
        <v>978</v>
      </c>
      <c r="AV174" s="88">
        <v>2600</v>
      </c>
      <c r="AW174" s="88">
        <v>2600</v>
      </c>
      <c r="AX174" s="88">
        <v>2135</v>
      </c>
      <c r="AY174" s="88">
        <v>2135</v>
      </c>
      <c r="AZ174" s="88">
        <v>2135</v>
      </c>
      <c r="BA174" s="88">
        <v>2135</v>
      </c>
      <c r="BB174" s="88">
        <v>3053</v>
      </c>
      <c r="BC174" s="89">
        <v>3053</v>
      </c>
      <c r="BD174" s="89">
        <v>3053</v>
      </c>
      <c r="BE174" s="89">
        <v>3053</v>
      </c>
      <c r="BF174" s="89">
        <v>3053</v>
      </c>
      <c r="BG174" s="89">
        <v>3053</v>
      </c>
      <c r="BH174" s="89">
        <v>3053</v>
      </c>
      <c r="BI174" s="89">
        <v>3053</v>
      </c>
      <c r="BJ174" s="89">
        <v>3053</v>
      </c>
      <c r="BK174" s="89">
        <v>3053</v>
      </c>
      <c r="BL174" s="89">
        <v>3053</v>
      </c>
      <c r="BM174" s="89">
        <v>3053</v>
      </c>
      <c r="BN174" s="90">
        <v>3053</v>
      </c>
    </row>
    <row r="175" spans="1:66" x14ac:dyDescent="0.45">
      <c r="A175" s="78">
        <f t="shared" si="9"/>
        <v>369</v>
      </c>
      <c r="B175" s="79">
        <f t="shared" si="7"/>
        <v>20</v>
      </c>
      <c r="C175" s="140">
        <f t="shared" si="8"/>
        <v>35.333333333333336</v>
      </c>
      <c r="D175" s="140">
        <v>2503</v>
      </c>
      <c r="E175" s="178" t="s">
        <v>125</v>
      </c>
      <c r="F175" s="76" t="s">
        <v>595</v>
      </c>
      <c r="G175" s="76" t="s">
        <v>624</v>
      </c>
      <c r="H175" s="86" t="s">
        <v>295</v>
      </c>
      <c r="I175" s="179" t="s">
        <v>836</v>
      </c>
      <c r="J175" s="87">
        <v>0</v>
      </c>
      <c r="K175" s="87">
        <v>0</v>
      </c>
      <c r="L175" s="87">
        <v>0</v>
      </c>
      <c r="M175" s="87">
        <v>0</v>
      </c>
      <c r="N175" s="87">
        <v>0</v>
      </c>
      <c r="O175" s="87">
        <v>0</v>
      </c>
      <c r="P175" s="87">
        <v>0</v>
      </c>
      <c r="Q175" s="87">
        <v>0</v>
      </c>
      <c r="R175" s="87">
        <v>0</v>
      </c>
      <c r="S175" s="87">
        <v>0</v>
      </c>
      <c r="T175" s="87">
        <v>0</v>
      </c>
      <c r="U175" s="87">
        <v>0</v>
      </c>
      <c r="V175" s="87">
        <v>0</v>
      </c>
      <c r="W175" s="87">
        <v>0</v>
      </c>
      <c r="X175" s="87">
        <v>0</v>
      </c>
      <c r="Y175" s="87">
        <v>0</v>
      </c>
      <c r="Z175" s="87">
        <v>0</v>
      </c>
      <c r="AA175" s="87">
        <v>1</v>
      </c>
      <c r="AB175" s="87">
        <v>0</v>
      </c>
      <c r="AC175" s="87">
        <v>2</v>
      </c>
      <c r="AD175" s="87">
        <v>10</v>
      </c>
      <c r="AE175" s="87">
        <v>11</v>
      </c>
      <c r="AF175" s="87">
        <v>11</v>
      </c>
      <c r="AG175" s="87">
        <v>6</v>
      </c>
      <c r="AH175" s="87">
        <v>19</v>
      </c>
      <c r="AI175" s="87">
        <v>14</v>
      </c>
      <c r="AJ175" s="87">
        <v>16</v>
      </c>
      <c r="AK175" s="87">
        <v>21</v>
      </c>
      <c r="AL175" s="87">
        <v>14</v>
      </c>
      <c r="AM175" s="87">
        <v>28</v>
      </c>
      <c r="AN175" s="87">
        <v>39</v>
      </c>
      <c r="AO175" s="87">
        <v>6</v>
      </c>
      <c r="AP175" s="87">
        <v>53</v>
      </c>
      <c r="AQ175" s="87">
        <v>52</v>
      </c>
      <c r="AR175" s="87">
        <v>50</v>
      </c>
      <c r="AS175" s="87">
        <v>38</v>
      </c>
      <c r="AT175" s="87">
        <v>46</v>
      </c>
      <c r="AU175" s="87">
        <v>22</v>
      </c>
      <c r="AV175" s="88">
        <v>20</v>
      </c>
      <c r="AW175" s="88">
        <v>20</v>
      </c>
      <c r="AX175" s="88">
        <v>34</v>
      </c>
      <c r="AY175" s="88">
        <v>34</v>
      </c>
      <c r="AZ175" s="88">
        <v>34</v>
      </c>
      <c r="BA175" s="88">
        <v>34</v>
      </c>
      <c r="BB175" s="88">
        <v>45</v>
      </c>
      <c r="BC175" s="89">
        <v>45</v>
      </c>
      <c r="BD175" s="89">
        <v>45</v>
      </c>
      <c r="BE175" s="89">
        <v>45</v>
      </c>
      <c r="BF175" s="89">
        <v>45</v>
      </c>
      <c r="BG175" s="89">
        <v>45</v>
      </c>
      <c r="BH175" s="89">
        <v>45</v>
      </c>
      <c r="BI175" s="89">
        <v>45</v>
      </c>
      <c r="BJ175" s="89">
        <v>45</v>
      </c>
      <c r="BK175" s="89">
        <v>45</v>
      </c>
      <c r="BL175" s="89">
        <v>45</v>
      </c>
      <c r="BM175" s="89">
        <v>45</v>
      </c>
      <c r="BN175" s="90">
        <v>45</v>
      </c>
    </row>
    <row r="176" spans="1:66" x14ac:dyDescent="0.45">
      <c r="A176" s="78">
        <f t="shared" si="9"/>
        <v>130</v>
      </c>
      <c r="B176" s="79">
        <f t="shared" si="7"/>
        <v>20</v>
      </c>
      <c r="C176" s="140">
        <f t="shared" si="8"/>
        <v>10</v>
      </c>
      <c r="D176" s="140">
        <v>2992</v>
      </c>
      <c r="E176" s="178" t="s">
        <v>125</v>
      </c>
      <c r="F176" s="76" t="s">
        <v>595</v>
      </c>
      <c r="G176" s="76" t="s">
        <v>624</v>
      </c>
      <c r="H176" s="86" t="s">
        <v>296</v>
      </c>
      <c r="I176" s="179" t="s">
        <v>837</v>
      </c>
      <c r="J176" s="87">
        <v>0</v>
      </c>
      <c r="K176" s="87">
        <v>0</v>
      </c>
      <c r="L176" s="87">
        <v>0</v>
      </c>
      <c r="M176" s="87">
        <v>0</v>
      </c>
      <c r="N176" s="87">
        <v>0</v>
      </c>
      <c r="O176" s="87">
        <v>0</v>
      </c>
      <c r="P176" s="87">
        <v>0</v>
      </c>
      <c r="Q176" s="87">
        <v>0</v>
      </c>
      <c r="R176" s="87">
        <v>0</v>
      </c>
      <c r="S176" s="87">
        <v>0</v>
      </c>
      <c r="T176" s="87">
        <v>0</v>
      </c>
      <c r="U176" s="87">
        <v>0</v>
      </c>
      <c r="V176" s="87">
        <v>0</v>
      </c>
      <c r="W176" s="87">
        <v>0</v>
      </c>
      <c r="X176" s="87">
        <v>0</v>
      </c>
      <c r="Y176" s="87">
        <v>0</v>
      </c>
      <c r="Z176" s="87">
        <v>0</v>
      </c>
      <c r="AA176" s="87">
        <v>0</v>
      </c>
      <c r="AB176" s="87">
        <v>1</v>
      </c>
      <c r="AC176" s="87">
        <v>5</v>
      </c>
      <c r="AD176" s="87">
        <v>0</v>
      </c>
      <c r="AE176" s="87">
        <v>4</v>
      </c>
      <c r="AF176" s="87">
        <v>3</v>
      </c>
      <c r="AG176" s="87">
        <v>10</v>
      </c>
      <c r="AH176" s="87">
        <v>5</v>
      </c>
      <c r="AI176" s="87">
        <v>5</v>
      </c>
      <c r="AJ176" s="87">
        <v>8</v>
      </c>
      <c r="AK176" s="87">
        <v>5</v>
      </c>
      <c r="AL176" s="87">
        <v>8</v>
      </c>
      <c r="AM176" s="87">
        <v>10</v>
      </c>
      <c r="AN176" s="87">
        <v>17</v>
      </c>
      <c r="AO176" s="87">
        <v>18</v>
      </c>
      <c r="AP176" s="87">
        <v>6</v>
      </c>
      <c r="AQ176" s="87">
        <v>27</v>
      </c>
      <c r="AR176" s="87">
        <v>9</v>
      </c>
      <c r="AS176" s="87">
        <v>5</v>
      </c>
      <c r="AT176" s="87">
        <v>12</v>
      </c>
      <c r="AU176" s="87">
        <v>13</v>
      </c>
      <c r="AV176" s="88">
        <v>20</v>
      </c>
      <c r="AW176" s="88">
        <v>20</v>
      </c>
      <c r="AX176" s="88">
        <v>19</v>
      </c>
      <c r="AY176" s="88">
        <v>19</v>
      </c>
      <c r="AZ176" s="88">
        <v>19</v>
      </c>
      <c r="BA176" s="88">
        <v>19</v>
      </c>
      <c r="BB176" s="88">
        <v>28</v>
      </c>
      <c r="BC176" s="89">
        <v>28</v>
      </c>
      <c r="BD176" s="89">
        <v>28</v>
      </c>
      <c r="BE176" s="89">
        <v>28</v>
      </c>
      <c r="BF176" s="89">
        <v>28</v>
      </c>
      <c r="BG176" s="89">
        <v>28</v>
      </c>
      <c r="BH176" s="89">
        <v>28</v>
      </c>
      <c r="BI176" s="89">
        <v>28</v>
      </c>
      <c r="BJ176" s="89">
        <v>28</v>
      </c>
      <c r="BK176" s="89">
        <v>28</v>
      </c>
      <c r="BL176" s="89">
        <v>28</v>
      </c>
      <c r="BM176" s="89">
        <v>28</v>
      </c>
      <c r="BN176" s="90">
        <v>28</v>
      </c>
    </row>
    <row r="177" spans="1:66" x14ac:dyDescent="0.45">
      <c r="A177" s="78">
        <f t="shared" si="9"/>
        <v>15953</v>
      </c>
      <c r="B177" s="79">
        <f t="shared" si="7"/>
        <v>2200</v>
      </c>
      <c r="C177" s="140">
        <f t="shared" si="8"/>
        <v>1803.6666666666667</v>
      </c>
      <c r="D177" s="140">
        <v>3723</v>
      </c>
      <c r="E177" s="178" t="s">
        <v>125</v>
      </c>
      <c r="F177" s="76" t="s">
        <v>595</v>
      </c>
      <c r="G177" s="76" t="s">
        <v>624</v>
      </c>
      <c r="H177" s="86" t="s">
        <v>297</v>
      </c>
      <c r="I177" s="179" t="s">
        <v>838</v>
      </c>
      <c r="J177" s="87">
        <v>0</v>
      </c>
      <c r="K177" s="87">
        <v>0</v>
      </c>
      <c r="L177" s="87">
        <v>0</v>
      </c>
      <c r="M177" s="87">
        <v>0</v>
      </c>
      <c r="N177" s="87">
        <v>0</v>
      </c>
      <c r="O177" s="87">
        <v>0</v>
      </c>
      <c r="P177" s="87">
        <v>0</v>
      </c>
      <c r="Q177" s="87">
        <v>0</v>
      </c>
      <c r="R177" s="87">
        <v>0</v>
      </c>
      <c r="S177" s="87">
        <v>11</v>
      </c>
      <c r="T177" s="87">
        <v>8</v>
      </c>
      <c r="U177" s="87">
        <v>38</v>
      </c>
      <c r="V177" s="87">
        <v>33</v>
      </c>
      <c r="W177" s="87">
        <v>18</v>
      </c>
      <c r="X177" s="87">
        <v>150</v>
      </c>
      <c r="Y177" s="87">
        <v>768</v>
      </c>
      <c r="Z177" s="87">
        <v>856</v>
      </c>
      <c r="AA177" s="87">
        <v>948</v>
      </c>
      <c r="AB177" s="87">
        <v>908</v>
      </c>
      <c r="AC177" s="87">
        <v>844</v>
      </c>
      <c r="AD177" s="87">
        <v>590</v>
      </c>
      <c r="AE177" s="87">
        <v>2209</v>
      </c>
      <c r="AF177" s="87">
        <v>982</v>
      </c>
      <c r="AG177" s="87">
        <v>1516</v>
      </c>
      <c r="AH177" s="87">
        <v>623</v>
      </c>
      <c r="AI177" s="87">
        <v>809</v>
      </c>
      <c r="AJ177" s="87">
        <v>1224</v>
      </c>
      <c r="AK177" s="87">
        <v>1863</v>
      </c>
      <c r="AL177" s="87">
        <v>703</v>
      </c>
      <c r="AM177" s="87">
        <v>1085</v>
      </c>
      <c r="AN177" s="87">
        <v>958</v>
      </c>
      <c r="AO177" s="87">
        <v>2179</v>
      </c>
      <c r="AP177" s="87">
        <v>1307</v>
      </c>
      <c r="AQ177" s="87">
        <v>1629</v>
      </c>
      <c r="AR177" s="87">
        <v>818</v>
      </c>
      <c r="AS177" s="87">
        <v>1504</v>
      </c>
      <c r="AT177" s="87">
        <v>2410</v>
      </c>
      <c r="AU177" s="87">
        <v>1497</v>
      </c>
      <c r="AV177" s="88">
        <v>2200</v>
      </c>
      <c r="AW177" s="88">
        <v>2200</v>
      </c>
      <c r="AX177" s="88">
        <v>1660</v>
      </c>
      <c r="AY177" s="88">
        <v>1660</v>
      </c>
      <c r="AZ177" s="88">
        <v>1660</v>
      </c>
      <c r="BA177" s="88">
        <v>1660</v>
      </c>
      <c r="BB177" s="88">
        <v>2360</v>
      </c>
      <c r="BC177" s="89">
        <v>2360</v>
      </c>
      <c r="BD177" s="89">
        <v>2360</v>
      </c>
      <c r="BE177" s="89">
        <v>2360</v>
      </c>
      <c r="BF177" s="89">
        <v>2360</v>
      </c>
      <c r="BG177" s="89">
        <v>2360</v>
      </c>
      <c r="BH177" s="89">
        <v>2360</v>
      </c>
      <c r="BI177" s="89">
        <v>2360</v>
      </c>
      <c r="BJ177" s="89">
        <v>2360</v>
      </c>
      <c r="BK177" s="89">
        <v>2360</v>
      </c>
      <c r="BL177" s="89">
        <v>2360</v>
      </c>
      <c r="BM177" s="89">
        <v>2360</v>
      </c>
      <c r="BN177" s="90">
        <v>2360</v>
      </c>
    </row>
    <row r="178" spans="1:66" x14ac:dyDescent="0.45">
      <c r="A178" s="78">
        <f t="shared" si="9"/>
        <v>67</v>
      </c>
      <c r="B178" s="79">
        <f t="shared" si="7"/>
        <v>15</v>
      </c>
      <c r="C178" s="140">
        <f t="shared" si="8"/>
        <v>4.666666666666667</v>
      </c>
      <c r="D178" s="140">
        <v>537</v>
      </c>
      <c r="E178" s="178" t="s">
        <v>125</v>
      </c>
      <c r="F178" s="76" t="s">
        <v>595</v>
      </c>
      <c r="G178" s="76" t="s">
        <v>624</v>
      </c>
      <c r="H178" s="86" t="s">
        <v>298</v>
      </c>
      <c r="I178" s="179" t="s">
        <v>839</v>
      </c>
      <c r="J178" s="87">
        <v>0</v>
      </c>
      <c r="K178" s="87">
        <v>0</v>
      </c>
      <c r="L178" s="87">
        <v>0</v>
      </c>
      <c r="M178" s="87">
        <v>0</v>
      </c>
      <c r="N178" s="87">
        <v>0</v>
      </c>
      <c r="O178" s="87">
        <v>0</v>
      </c>
      <c r="P178" s="87">
        <v>0</v>
      </c>
      <c r="Q178" s="87">
        <v>0</v>
      </c>
      <c r="R178" s="87">
        <v>0</v>
      </c>
      <c r="S178" s="87">
        <v>0</v>
      </c>
      <c r="T178" s="87">
        <v>0</v>
      </c>
      <c r="U178" s="87">
        <v>0</v>
      </c>
      <c r="V178" s="87">
        <v>0</v>
      </c>
      <c r="W178" s="87">
        <v>0</v>
      </c>
      <c r="X178" s="87">
        <v>0</v>
      </c>
      <c r="Y178" s="87">
        <v>0</v>
      </c>
      <c r="Z178" s="87">
        <v>0</v>
      </c>
      <c r="AA178" s="87">
        <v>0</v>
      </c>
      <c r="AB178" s="87">
        <v>0</v>
      </c>
      <c r="AC178" s="87">
        <v>0</v>
      </c>
      <c r="AD178" s="87">
        <v>0</v>
      </c>
      <c r="AE178" s="87">
        <v>3</v>
      </c>
      <c r="AF178" s="87">
        <v>0</v>
      </c>
      <c r="AG178" s="87">
        <v>2</v>
      </c>
      <c r="AH178" s="87">
        <v>2</v>
      </c>
      <c r="AI178" s="87">
        <v>1</v>
      </c>
      <c r="AJ178" s="87">
        <v>3</v>
      </c>
      <c r="AK178" s="87">
        <v>8</v>
      </c>
      <c r="AL178" s="87">
        <v>11</v>
      </c>
      <c r="AM178" s="87">
        <v>5</v>
      </c>
      <c r="AN178" s="87">
        <v>9</v>
      </c>
      <c r="AO178" s="87">
        <v>6</v>
      </c>
      <c r="AP178" s="87">
        <v>5</v>
      </c>
      <c r="AQ178" s="87">
        <v>0</v>
      </c>
      <c r="AR178" s="87">
        <v>9</v>
      </c>
      <c r="AS178" s="87">
        <v>2</v>
      </c>
      <c r="AT178" s="87">
        <v>11</v>
      </c>
      <c r="AU178" s="87">
        <v>1</v>
      </c>
      <c r="AV178" s="88">
        <v>15</v>
      </c>
      <c r="AW178" s="88">
        <v>15</v>
      </c>
      <c r="AX178" s="88">
        <v>12</v>
      </c>
      <c r="AY178" s="88">
        <v>12</v>
      </c>
      <c r="AZ178" s="88">
        <v>12</v>
      </c>
      <c r="BA178" s="88">
        <v>12</v>
      </c>
      <c r="BB178" s="88">
        <v>19</v>
      </c>
      <c r="BC178" s="89">
        <v>19</v>
      </c>
      <c r="BD178" s="89">
        <v>19</v>
      </c>
      <c r="BE178" s="89">
        <v>19</v>
      </c>
      <c r="BF178" s="89">
        <v>19</v>
      </c>
      <c r="BG178" s="89">
        <v>19</v>
      </c>
      <c r="BH178" s="89">
        <v>19</v>
      </c>
      <c r="BI178" s="89">
        <v>19</v>
      </c>
      <c r="BJ178" s="89">
        <v>19</v>
      </c>
      <c r="BK178" s="89">
        <v>19</v>
      </c>
      <c r="BL178" s="89">
        <v>19</v>
      </c>
      <c r="BM178" s="89">
        <v>19</v>
      </c>
      <c r="BN178" s="90">
        <v>19</v>
      </c>
    </row>
    <row r="179" spans="1:66" x14ac:dyDescent="0.45">
      <c r="A179" s="78">
        <f t="shared" si="9"/>
        <v>3313</v>
      </c>
      <c r="B179" s="79">
        <f t="shared" si="7"/>
        <v>400</v>
      </c>
      <c r="C179" s="140">
        <f t="shared" si="8"/>
        <v>207.33333333333334</v>
      </c>
      <c r="D179" s="140">
        <v>2540</v>
      </c>
      <c r="E179" s="178" t="s">
        <v>125</v>
      </c>
      <c r="F179" s="76" t="s">
        <v>595</v>
      </c>
      <c r="G179" s="76" t="s">
        <v>624</v>
      </c>
      <c r="H179" s="86" t="s">
        <v>299</v>
      </c>
      <c r="I179" s="179" t="s">
        <v>840</v>
      </c>
      <c r="J179" s="87">
        <v>0</v>
      </c>
      <c r="K179" s="87">
        <v>0</v>
      </c>
      <c r="L179" s="87">
        <v>0</v>
      </c>
      <c r="M179" s="87">
        <v>0</v>
      </c>
      <c r="N179" s="87">
        <v>0</v>
      </c>
      <c r="O179" s="87">
        <v>0</v>
      </c>
      <c r="P179" s="87">
        <v>0</v>
      </c>
      <c r="Q179" s="87">
        <v>0</v>
      </c>
      <c r="R179" s="87">
        <v>0</v>
      </c>
      <c r="S179" s="87">
        <v>0</v>
      </c>
      <c r="T179" s="87">
        <v>0</v>
      </c>
      <c r="U179" s="87">
        <v>4</v>
      </c>
      <c r="V179" s="87">
        <v>10</v>
      </c>
      <c r="W179" s="87">
        <v>4</v>
      </c>
      <c r="X179" s="87">
        <v>26</v>
      </c>
      <c r="Y179" s="87">
        <v>212</v>
      </c>
      <c r="Z179" s="87">
        <v>229</v>
      </c>
      <c r="AA179" s="87">
        <v>253</v>
      </c>
      <c r="AB179" s="87">
        <v>262</v>
      </c>
      <c r="AC179" s="87">
        <v>172</v>
      </c>
      <c r="AD179" s="87">
        <v>145</v>
      </c>
      <c r="AE179" s="87">
        <v>612</v>
      </c>
      <c r="AF179" s="87">
        <v>242</v>
      </c>
      <c r="AG179" s="87">
        <v>425</v>
      </c>
      <c r="AH179" s="87">
        <v>212</v>
      </c>
      <c r="AI179" s="87">
        <v>50</v>
      </c>
      <c r="AJ179" s="87">
        <v>521</v>
      </c>
      <c r="AK179" s="87">
        <v>291</v>
      </c>
      <c r="AL179" s="87">
        <v>254</v>
      </c>
      <c r="AM179" s="87">
        <v>217</v>
      </c>
      <c r="AN179" s="87">
        <v>230</v>
      </c>
      <c r="AO179" s="87">
        <v>497</v>
      </c>
      <c r="AP179" s="87">
        <v>424</v>
      </c>
      <c r="AQ179" s="87">
        <v>522</v>
      </c>
      <c r="AR179" s="87">
        <v>256</v>
      </c>
      <c r="AS179" s="87">
        <v>280</v>
      </c>
      <c r="AT179" s="87">
        <v>269</v>
      </c>
      <c r="AU179" s="87">
        <v>73</v>
      </c>
      <c r="AV179" s="88">
        <v>400</v>
      </c>
      <c r="AW179" s="88">
        <v>400</v>
      </c>
      <c r="AX179" s="88">
        <v>418</v>
      </c>
      <c r="AY179" s="88">
        <v>418</v>
      </c>
      <c r="AZ179" s="88">
        <v>418</v>
      </c>
      <c r="BA179" s="88">
        <v>418</v>
      </c>
      <c r="BB179" s="88">
        <v>611</v>
      </c>
      <c r="BC179" s="89">
        <v>611</v>
      </c>
      <c r="BD179" s="89">
        <v>611</v>
      </c>
      <c r="BE179" s="89">
        <v>611</v>
      </c>
      <c r="BF179" s="89">
        <v>611</v>
      </c>
      <c r="BG179" s="89">
        <v>611</v>
      </c>
      <c r="BH179" s="89">
        <v>611</v>
      </c>
      <c r="BI179" s="89">
        <v>611</v>
      </c>
      <c r="BJ179" s="89">
        <v>611</v>
      </c>
      <c r="BK179" s="89">
        <v>611</v>
      </c>
      <c r="BL179" s="89">
        <v>611</v>
      </c>
      <c r="BM179" s="89">
        <v>611</v>
      </c>
      <c r="BN179" s="90">
        <v>611</v>
      </c>
    </row>
    <row r="180" spans="1:66" x14ac:dyDescent="0.45">
      <c r="A180" s="78">
        <f t="shared" si="9"/>
        <v>206</v>
      </c>
      <c r="B180" s="79">
        <f t="shared" si="7"/>
        <v>85</v>
      </c>
      <c r="C180" s="140">
        <f t="shared" si="8"/>
        <v>27.666666666666668</v>
      </c>
      <c r="D180" s="140">
        <v>937</v>
      </c>
      <c r="E180" s="178" t="s">
        <v>125</v>
      </c>
      <c r="F180" s="76" t="s">
        <v>595</v>
      </c>
      <c r="G180" s="76" t="s">
        <v>625</v>
      </c>
      <c r="H180" s="86" t="s">
        <v>300</v>
      </c>
      <c r="I180" s="179" t="s">
        <v>841</v>
      </c>
      <c r="J180" s="87">
        <v>47</v>
      </c>
      <c r="K180" s="87">
        <v>48</v>
      </c>
      <c r="L180" s="87">
        <v>38</v>
      </c>
      <c r="M180" s="87">
        <v>119</v>
      </c>
      <c r="N180" s="87">
        <v>57</v>
      </c>
      <c r="O180" s="87">
        <v>67</v>
      </c>
      <c r="P180" s="87">
        <v>92</v>
      </c>
      <c r="Q180" s="87">
        <v>80</v>
      </c>
      <c r="R180" s="87">
        <v>69</v>
      </c>
      <c r="S180" s="87">
        <v>453</v>
      </c>
      <c r="T180" s="87">
        <v>573</v>
      </c>
      <c r="U180" s="87">
        <v>276</v>
      </c>
      <c r="V180" s="87">
        <v>0</v>
      </c>
      <c r="W180" s="87">
        <v>0</v>
      </c>
      <c r="X180" s="87">
        <v>0</v>
      </c>
      <c r="Y180" s="87">
        <v>0</v>
      </c>
      <c r="Z180" s="87">
        <v>0</v>
      </c>
      <c r="AA180" s="87">
        <v>0</v>
      </c>
      <c r="AB180" s="87">
        <v>109</v>
      </c>
      <c r="AC180" s="87">
        <v>70</v>
      </c>
      <c r="AD180" s="87">
        <v>56</v>
      </c>
      <c r="AE180" s="87">
        <v>58</v>
      </c>
      <c r="AF180" s="87">
        <v>64</v>
      </c>
      <c r="AG180" s="87">
        <v>70</v>
      </c>
      <c r="AH180" s="87">
        <v>64</v>
      </c>
      <c r="AI180" s="87">
        <v>70</v>
      </c>
      <c r="AJ180" s="87">
        <v>74</v>
      </c>
      <c r="AK180" s="87">
        <v>73</v>
      </c>
      <c r="AL180" s="87">
        <v>49</v>
      </c>
      <c r="AM180" s="87">
        <v>0</v>
      </c>
      <c r="AN180" s="87">
        <v>0</v>
      </c>
      <c r="AO180" s="87">
        <v>1</v>
      </c>
      <c r="AP180" s="87">
        <v>0</v>
      </c>
      <c r="AQ180" s="87">
        <v>0</v>
      </c>
      <c r="AR180" s="87">
        <v>0</v>
      </c>
      <c r="AS180" s="87">
        <v>0</v>
      </c>
      <c r="AT180" s="87">
        <v>10</v>
      </c>
      <c r="AU180" s="87">
        <v>73</v>
      </c>
      <c r="AV180" s="88">
        <v>85</v>
      </c>
      <c r="AW180" s="88">
        <v>85</v>
      </c>
      <c r="AX180" s="88">
        <v>37</v>
      </c>
      <c r="AY180" s="88">
        <v>42</v>
      </c>
      <c r="AZ180" s="88">
        <v>33</v>
      </c>
      <c r="BA180" s="88">
        <v>34</v>
      </c>
      <c r="BB180" s="88">
        <v>29</v>
      </c>
      <c r="BC180" s="89">
        <v>76</v>
      </c>
      <c r="BD180" s="89">
        <v>65</v>
      </c>
      <c r="BE180" s="89">
        <v>141</v>
      </c>
      <c r="BF180" s="89">
        <v>13</v>
      </c>
      <c r="BG180" s="89">
        <v>10</v>
      </c>
      <c r="BH180" s="89">
        <v>17</v>
      </c>
      <c r="BI180" s="89">
        <v>19</v>
      </c>
      <c r="BJ180" s="89">
        <v>19</v>
      </c>
      <c r="BK180" s="89">
        <v>20</v>
      </c>
      <c r="BL180" s="89">
        <v>15</v>
      </c>
      <c r="BM180" s="89">
        <v>18</v>
      </c>
      <c r="BN180" s="90">
        <v>8</v>
      </c>
    </row>
    <row r="181" spans="1:66" x14ac:dyDescent="0.45">
      <c r="A181" s="78">
        <f t="shared" si="9"/>
        <v>52958</v>
      </c>
      <c r="B181" s="79">
        <f t="shared" si="7"/>
        <v>5700</v>
      </c>
      <c r="C181" s="140">
        <f t="shared" si="8"/>
        <v>4589.333333333333</v>
      </c>
      <c r="D181" s="140">
        <v>11778</v>
      </c>
      <c r="E181" s="178" t="s">
        <v>125</v>
      </c>
      <c r="F181" s="76" t="s">
        <v>595</v>
      </c>
      <c r="G181" s="76" t="s">
        <v>625</v>
      </c>
      <c r="H181" s="86" t="s">
        <v>301</v>
      </c>
      <c r="I181" s="179" t="s">
        <v>842</v>
      </c>
      <c r="J181" s="87">
        <v>2284</v>
      </c>
      <c r="K181" s="87">
        <v>5400</v>
      </c>
      <c r="L181" s="87">
        <v>4182</v>
      </c>
      <c r="M181" s="87">
        <v>4070</v>
      </c>
      <c r="N181" s="87">
        <v>5557</v>
      </c>
      <c r="O181" s="87">
        <v>5367</v>
      </c>
      <c r="P181" s="87">
        <v>5442</v>
      </c>
      <c r="Q181" s="87">
        <v>6654</v>
      </c>
      <c r="R181" s="87">
        <v>788</v>
      </c>
      <c r="S181" s="87">
        <v>4271</v>
      </c>
      <c r="T181" s="87">
        <v>0</v>
      </c>
      <c r="U181" s="87">
        <v>4135</v>
      </c>
      <c r="V181" s="87">
        <v>8125</v>
      </c>
      <c r="W181" s="87">
        <v>653</v>
      </c>
      <c r="X181" s="87">
        <v>4463</v>
      </c>
      <c r="Y181" s="87">
        <v>4277</v>
      </c>
      <c r="Z181" s="87">
        <v>6299</v>
      </c>
      <c r="AA181" s="87">
        <v>4412</v>
      </c>
      <c r="AB181" s="87">
        <v>1161</v>
      </c>
      <c r="AC181" s="87">
        <v>1929</v>
      </c>
      <c r="AD181" s="87">
        <v>2620</v>
      </c>
      <c r="AE181" s="87">
        <v>7273</v>
      </c>
      <c r="AF181" s="87">
        <v>4217</v>
      </c>
      <c r="AG181" s="87">
        <v>5902</v>
      </c>
      <c r="AH181" s="87">
        <v>3484</v>
      </c>
      <c r="AI181" s="87">
        <v>3255</v>
      </c>
      <c r="AJ181" s="87">
        <v>6282</v>
      </c>
      <c r="AK181" s="87">
        <v>4839</v>
      </c>
      <c r="AL181" s="87">
        <v>4446</v>
      </c>
      <c r="AM181" s="87">
        <v>105</v>
      </c>
      <c r="AN181" s="87">
        <v>6435</v>
      </c>
      <c r="AO181" s="87">
        <v>10380</v>
      </c>
      <c r="AP181" s="87">
        <v>170</v>
      </c>
      <c r="AQ181" s="87">
        <v>8309</v>
      </c>
      <c r="AR181" s="87">
        <v>4506</v>
      </c>
      <c r="AS181" s="87">
        <v>5449</v>
      </c>
      <c r="AT181" s="87">
        <v>4857</v>
      </c>
      <c r="AU181" s="87">
        <v>3462</v>
      </c>
      <c r="AV181" s="88">
        <v>5700</v>
      </c>
      <c r="AW181" s="88">
        <v>5700</v>
      </c>
      <c r="AX181" s="88">
        <v>4826</v>
      </c>
      <c r="AY181" s="88">
        <v>4826</v>
      </c>
      <c r="AZ181" s="88">
        <v>4826</v>
      </c>
      <c r="BA181" s="88">
        <v>4490</v>
      </c>
      <c r="BB181" s="88">
        <v>4490</v>
      </c>
      <c r="BC181" s="89">
        <v>4490</v>
      </c>
      <c r="BD181" s="89">
        <v>2168</v>
      </c>
      <c r="BE181" s="89">
        <v>2168</v>
      </c>
      <c r="BF181" s="89">
        <v>2168</v>
      </c>
      <c r="BG181" s="89">
        <v>2168</v>
      </c>
      <c r="BH181" s="89">
        <v>2168</v>
      </c>
      <c r="BI181" s="89">
        <v>2168</v>
      </c>
      <c r="BJ181" s="89">
        <v>2168</v>
      </c>
      <c r="BK181" s="89">
        <v>2168</v>
      </c>
      <c r="BL181" s="89">
        <v>2168</v>
      </c>
      <c r="BM181" s="89">
        <v>2168</v>
      </c>
      <c r="BN181" s="90">
        <v>2168</v>
      </c>
    </row>
    <row r="182" spans="1:66" x14ac:dyDescent="0.45">
      <c r="A182" s="78">
        <f t="shared" si="9"/>
        <v>154</v>
      </c>
      <c r="B182" s="79">
        <f t="shared" si="7"/>
        <v>60</v>
      </c>
      <c r="C182" s="140">
        <f t="shared" si="8"/>
        <v>19.333333333333332</v>
      </c>
      <c r="D182" s="140">
        <v>852</v>
      </c>
      <c r="E182" s="178" t="s">
        <v>125</v>
      </c>
      <c r="F182" s="76" t="s">
        <v>595</v>
      </c>
      <c r="G182" s="76" t="s">
        <v>625</v>
      </c>
      <c r="H182" s="86" t="s">
        <v>302</v>
      </c>
      <c r="I182" s="179" t="s">
        <v>843</v>
      </c>
      <c r="J182" s="87">
        <v>0</v>
      </c>
      <c r="K182" s="87">
        <v>0</v>
      </c>
      <c r="L182" s="87">
        <v>0</v>
      </c>
      <c r="M182" s="87">
        <v>19</v>
      </c>
      <c r="N182" s="87">
        <v>141</v>
      </c>
      <c r="O182" s="87">
        <v>95</v>
      </c>
      <c r="P182" s="87">
        <v>108</v>
      </c>
      <c r="Q182" s="87">
        <v>234</v>
      </c>
      <c r="R182" s="87">
        <v>212</v>
      </c>
      <c r="S182" s="87">
        <v>190</v>
      </c>
      <c r="T182" s="87">
        <v>0</v>
      </c>
      <c r="U182" s="87">
        <v>0</v>
      </c>
      <c r="V182" s="87">
        <v>0</v>
      </c>
      <c r="W182" s="87">
        <v>0</v>
      </c>
      <c r="X182" s="87">
        <v>425</v>
      </c>
      <c r="Y182" s="87">
        <v>124</v>
      </c>
      <c r="Z182" s="87">
        <v>17</v>
      </c>
      <c r="AA182" s="87">
        <v>11</v>
      </c>
      <c r="AB182" s="87">
        <v>20</v>
      </c>
      <c r="AC182" s="87">
        <v>20</v>
      </c>
      <c r="AD182" s="87">
        <v>17</v>
      </c>
      <c r="AE182" s="87">
        <v>18</v>
      </c>
      <c r="AF182" s="87">
        <v>14</v>
      </c>
      <c r="AG182" s="87">
        <v>28</v>
      </c>
      <c r="AH182" s="87">
        <v>40</v>
      </c>
      <c r="AI182" s="87">
        <v>38</v>
      </c>
      <c r="AJ182" s="87">
        <v>41</v>
      </c>
      <c r="AK182" s="87">
        <v>44</v>
      </c>
      <c r="AL182" s="87">
        <v>52</v>
      </c>
      <c r="AM182" s="87">
        <v>0</v>
      </c>
      <c r="AN182" s="87">
        <v>0</v>
      </c>
      <c r="AO182" s="87">
        <v>0</v>
      </c>
      <c r="AP182" s="87">
        <v>0</v>
      </c>
      <c r="AQ182" s="87">
        <v>0</v>
      </c>
      <c r="AR182" s="87">
        <v>0</v>
      </c>
      <c r="AS182" s="87">
        <v>0</v>
      </c>
      <c r="AT182" s="87">
        <v>0</v>
      </c>
      <c r="AU182" s="87">
        <v>58</v>
      </c>
      <c r="AV182" s="88">
        <v>60</v>
      </c>
      <c r="AW182" s="88">
        <v>60</v>
      </c>
      <c r="AX182" s="88">
        <v>38</v>
      </c>
      <c r="AY182" s="88">
        <v>37</v>
      </c>
      <c r="AZ182" s="88">
        <v>51</v>
      </c>
      <c r="BA182" s="88">
        <v>38</v>
      </c>
      <c r="BB182" s="88">
        <v>48</v>
      </c>
      <c r="BC182" s="89">
        <v>78</v>
      </c>
      <c r="BD182" s="89">
        <v>10</v>
      </c>
      <c r="BE182" s="89">
        <v>10</v>
      </c>
      <c r="BF182" s="89">
        <v>9</v>
      </c>
      <c r="BG182" s="89">
        <v>7</v>
      </c>
      <c r="BH182" s="89">
        <v>16</v>
      </c>
      <c r="BI182" s="89">
        <v>13</v>
      </c>
      <c r="BJ182" s="89">
        <v>13</v>
      </c>
      <c r="BK182" s="89">
        <v>17</v>
      </c>
      <c r="BL182" s="89">
        <v>21</v>
      </c>
      <c r="BM182" s="89">
        <v>19</v>
      </c>
      <c r="BN182" s="90">
        <v>26</v>
      </c>
    </row>
    <row r="183" spans="1:66" x14ac:dyDescent="0.45">
      <c r="A183" s="78">
        <f t="shared" si="9"/>
        <v>31928</v>
      </c>
      <c r="B183" s="79">
        <f t="shared" si="7"/>
        <v>4250</v>
      </c>
      <c r="C183" s="140">
        <f t="shared" si="8"/>
        <v>4655.333333333333</v>
      </c>
      <c r="D183" s="140">
        <v>12301</v>
      </c>
      <c r="E183" s="178" t="s">
        <v>125</v>
      </c>
      <c r="F183" s="76" t="s">
        <v>595</v>
      </c>
      <c r="G183" s="76" t="s">
        <v>625</v>
      </c>
      <c r="H183" s="86" t="s">
        <v>303</v>
      </c>
      <c r="I183" s="179" t="s">
        <v>844</v>
      </c>
      <c r="J183" s="87">
        <v>3695</v>
      </c>
      <c r="K183" s="87">
        <v>8210</v>
      </c>
      <c r="L183" s="87">
        <v>6160</v>
      </c>
      <c r="M183" s="87">
        <v>6328</v>
      </c>
      <c r="N183" s="87">
        <v>5908</v>
      </c>
      <c r="O183" s="87">
        <v>7282</v>
      </c>
      <c r="P183" s="87">
        <v>6547</v>
      </c>
      <c r="Q183" s="87">
        <v>0</v>
      </c>
      <c r="R183" s="87">
        <v>0</v>
      </c>
      <c r="S183" s="87">
        <v>0</v>
      </c>
      <c r="T183" s="87">
        <v>0</v>
      </c>
      <c r="U183" s="87">
        <v>6197</v>
      </c>
      <c r="V183" s="87">
        <v>6130</v>
      </c>
      <c r="W183" s="87">
        <v>0</v>
      </c>
      <c r="X183" s="87">
        <v>4610</v>
      </c>
      <c r="Y183" s="87">
        <v>5508</v>
      </c>
      <c r="Z183" s="87">
        <v>4895</v>
      </c>
      <c r="AA183" s="87">
        <v>3050</v>
      </c>
      <c r="AB183" s="87">
        <v>1257</v>
      </c>
      <c r="AC183" s="87">
        <v>1536</v>
      </c>
      <c r="AD183" s="87">
        <v>2092</v>
      </c>
      <c r="AE183" s="87">
        <v>6632</v>
      </c>
      <c r="AF183" s="87">
        <v>2953</v>
      </c>
      <c r="AG183" s="87">
        <v>3998</v>
      </c>
      <c r="AH183" s="87">
        <v>3102</v>
      </c>
      <c r="AI183" s="87">
        <v>3535</v>
      </c>
      <c r="AJ183" s="87">
        <v>5995</v>
      </c>
      <c r="AK183" s="87">
        <v>4256</v>
      </c>
      <c r="AL183" s="87">
        <v>3708</v>
      </c>
      <c r="AM183" s="87">
        <v>0</v>
      </c>
      <c r="AN183" s="87">
        <v>0</v>
      </c>
      <c r="AO183" s="87">
        <v>0</v>
      </c>
      <c r="AP183" s="87">
        <v>5170</v>
      </c>
      <c r="AQ183" s="87">
        <v>965</v>
      </c>
      <c r="AR183" s="87">
        <v>3863</v>
      </c>
      <c r="AS183" s="87">
        <v>2360</v>
      </c>
      <c r="AT183" s="87">
        <v>9074</v>
      </c>
      <c r="AU183" s="87">
        <v>2532</v>
      </c>
      <c r="AV183" s="88">
        <v>4250</v>
      </c>
      <c r="AW183" s="88">
        <v>4250</v>
      </c>
      <c r="AX183" s="88">
        <v>3267</v>
      </c>
      <c r="AY183" s="88">
        <v>3266</v>
      </c>
      <c r="AZ183" s="88">
        <v>3186</v>
      </c>
      <c r="BA183" s="88">
        <v>2863</v>
      </c>
      <c r="BB183" s="88">
        <v>2604</v>
      </c>
      <c r="BC183" s="89">
        <v>3307</v>
      </c>
      <c r="BD183" s="89">
        <v>1128</v>
      </c>
      <c r="BE183" s="89">
        <v>1182</v>
      </c>
      <c r="BF183" s="89">
        <v>1232</v>
      </c>
      <c r="BG183" s="89">
        <v>1228</v>
      </c>
      <c r="BH183" s="89">
        <v>1246</v>
      </c>
      <c r="BI183" s="89">
        <v>1234</v>
      </c>
      <c r="BJ183" s="89">
        <v>1240</v>
      </c>
      <c r="BK183" s="89">
        <v>1240</v>
      </c>
      <c r="BL183" s="89">
        <v>1248</v>
      </c>
      <c r="BM183" s="89">
        <v>1184</v>
      </c>
      <c r="BN183" s="90">
        <v>1138</v>
      </c>
    </row>
    <row r="184" spans="1:66" x14ac:dyDescent="0.45">
      <c r="A184" s="78">
        <f t="shared" si="9"/>
        <v>28</v>
      </c>
      <c r="B184" s="79">
        <f t="shared" si="7"/>
        <v>50</v>
      </c>
      <c r="C184" s="140">
        <f t="shared" si="8"/>
        <v>0</v>
      </c>
      <c r="D184" s="140">
        <v>0</v>
      </c>
      <c r="E184" s="178" t="s">
        <v>125</v>
      </c>
      <c r="F184" s="76" t="s">
        <v>595</v>
      </c>
      <c r="G184" s="76" t="s">
        <v>625</v>
      </c>
      <c r="H184" s="86" t="s">
        <v>304</v>
      </c>
      <c r="I184" s="179" t="s">
        <v>845</v>
      </c>
      <c r="J184" s="87">
        <v>39</v>
      </c>
      <c r="K184" s="87">
        <v>34</v>
      </c>
      <c r="L184" s="87">
        <v>43</v>
      </c>
      <c r="M184" s="87">
        <v>35</v>
      </c>
      <c r="N184" s="87">
        <v>29</v>
      </c>
      <c r="O184" s="87">
        <v>56</v>
      </c>
      <c r="P184" s="87">
        <v>43</v>
      </c>
      <c r="Q184" s="87">
        <v>79</v>
      </c>
      <c r="R184" s="87">
        <v>45</v>
      </c>
      <c r="S184" s="87">
        <v>69</v>
      </c>
      <c r="T184" s="87">
        <v>107</v>
      </c>
      <c r="U184" s="87">
        <v>254</v>
      </c>
      <c r="V184" s="87">
        <v>334</v>
      </c>
      <c r="W184" s="87">
        <v>123</v>
      </c>
      <c r="X184" s="87">
        <v>81</v>
      </c>
      <c r="Y184" s="87">
        <v>62</v>
      </c>
      <c r="Z184" s="87">
        <v>21</v>
      </c>
      <c r="AA184" s="87">
        <v>14</v>
      </c>
      <c r="AB184" s="87">
        <v>0</v>
      </c>
      <c r="AC184" s="87">
        <v>0</v>
      </c>
      <c r="AD184" s="87">
        <v>0</v>
      </c>
      <c r="AE184" s="87">
        <v>41</v>
      </c>
      <c r="AF184" s="87">
        <v>35</v>
      </c>
      <c r="AG184" s="87">
        <v>42</v>
      </c>
      <c r="AH184" s="87">
        <v>43</v>
      </c>
      <c r="AI184" s="87">
        <v>15</v>
      </c>
      <c r="AJ184" s="87">
        <v>59</v>
      </c>
      <c r="AK184" s="87">
        <v>0</v>
      </c>
      <c r="AL184" s="87">
        <v>26</v>
      </c>
      <c r="AM184" s="87">
        <v>0</v>
      </c>
      <c r="AN184" s="87">
        <v>0</v>
      </c>
      <c r="AO184" s="87">
        <v>2</v>
      </c>
      <c r="AP184" s="87">
        <v>0</v>
      </c>
      <c r="AQ184" s="87">
        <v>0</v>
      </c>
      <c r="AR184" s="87">
        <v>0</v>
      </c>
      <c r="AS184" s="87">
        <v>0</v>
      </c>
      <c r="AT184" s="87">
        <v>0</v>
      </c>
      <c r="AU184" s="87">
        <v>0</v>
      </c>
      <c r="AV184" s="88">
        <v>50</v>
      </c>
      <c r="AW184" s="88">
        <v>50</v>
      </c>
      <c r="AX184" s="88">
        <v>19</v>
      </c>
      <c r="AY184" s="88">
        <v>20</v>
      </c>
      <c r="AZ184" s="88">
        <v>25</v>
      </c>
      <c r="BA184" s="88">
        <v>12</v>
      </c>
      <c r="BB184" s="88">
        <v>8</v>
      </c>
      <c r="BC184" s="89">
        <v>12</v>
      </c>
      <c r="BD184" s="89">
        <v>2</v>
      </c>
      <c r="BE184" s="89">
        <v>7</v>
      </c>
      <c r="BF184" s="89">
        <v>8</v>
      </c>
      <c r="BG184" s="89">
        <v>7</v>
      </c>
      <c r="BH184" s="89">
        <v>3</v>
      </c>
      <c r="BI184" s="89">
        <v>5</v>
      </c>
      <c r="BJ184" s="89">
        <v>3</v>
      </c>
      <c r="BK184" s="89">
        <v>5</v>
      </c>
      <c r="BL184" s="89">
        <v>10</v>
      </c>
      <c r="BM184" s="89">
        <v>4</v>
      </c>
      <c r="BN184" s="90">
        <v>4</v>
      </c>
    </row>
    <row r="185" spans="1:66" x14ac:dyDescent="0.45">
      <c r="A185" s="78">
        <f t="shared" si="9"/>
        <v>31004</v>
      </c>
      <c r="B185" s="79">
        <f t="shared" si="7"/>
        <v>3600</v>
      </c>
      <c r="C185" s="140">
        <f t="shared" si="8"/>
        <v>2180</v>
      </c>
      <c r="D185" s="140">
        <v>12073</v>
      </c>
      <c r="E185" s="178" t="s">
        <v>125</v>
      </c>
      <c r="F185" s="76" t="s">
        <v>595</v>
      </c>
      <c r="G185" s="76" t="s">
        <v>625</v>
      </c>
      <c r="H185" s="86" t="s">
        <v>305</v>
      </c>
      <c r="I185" s="179" t="s">
        <v>846</v>
      </c>
      <c r="J185" s="87">
        <v>1465</v>
      </c>
      <c r="K185" s="87">
        <v>3434</v>
      </c>
      <c r="L185" s="87">
        <v>2557</v>
      </c>
      <c r="M185" s="87">
        <v>3531</v>
      </c>
      <c r="N185" s="87">
        <v>3258</v>
      </c>
      <c r="O185" s="87">
        <v>2714</v>
      </c>
      <c r="P185" s="87">
        <v>2125</v>
      </c>
      <c r="Q185" s="87">
        <v>3198</v>
      </c>
      <c r="R185" s="87">
        <v>3147</v>
      </c>
      <c r="S185" s="87">
        <v>5320</v>
      </c>
      <c r="T185" s="87">
        <v>952</v>
      </c>
      <c r="U185" s="87">
        <v>6144</v>
      </c>
      <c r="V185" s="87">
        <v>8</v>
      </c>
      <c r="W185" s="87">
        <v>21</v>
      </c>
      <c r="X185" s="87">
        <v>6271</v>
      </c>
      <c r="Y185" s="87">
        <v>3049</v>
      </c>
      <c r="Z185" s="87">
        <v>2636</v>
      </c>
      <c r="AA185" s="87">
        <v>3615</v>
      </c>
      <c r="AB185" s="87">
        <v>1355</v>
      </c>
      <c r="AC185" s="87">
        <v>1503</v>
      </c>
      <c r="AD185" s="87">
        <v>1903</v>
      </c>
      <c r="AE185" s="87">
        <v>5999</v>
      </c>
      <c r="AF185" s="87">
        <v>2719</v>
      </c>
      <c r="AG185" s="87">
        <v>3338</v>
      </c>
      <c r="AH185" s="87">
        <v>3143</v>
      </c>
      <c r="AI185" s="87">
        <v>2866</v>
      </c>
      <c r="AJ185" s="87">
        <v>4411</v>
      </c>
      <c r="AK185" s="87">
        <v>3883</v>
      </c>
      <c r="AL185" s="87">
        <v>3053</v>
      </c>
      <c r="AM185" s="87">
        <v>2</v>
      </c>
      <c r="AN185" s="87">
        <v>0</v>
      </c>
      <c r="AO185" s="87">
        <v>902</v>
      </c>
      <c r="AP185" s="87">
        <v>5622</v>
      </c>
      <c r="AQ185" s="87">
        <v>7046</v>
      </c>
      <c r="AR185" s="87">
        <v>3956</v>
      </c>
      <c r="AS185" s="87">
        <v>2437</v>
      </c>
      <c r="AT185" s="87">
        <v>1970</v>
      </c>
      <c r="AU185" s="87">
        <v>2133</v>
      </c>
      <c r="AV185" s="88">
        <v>3600</v>
      </c>
      <c r="AW185" s="88">
        <v>3600</v>
      </c>
      <c r="AX185" s="88">
        <v>3048</v>
      </c>
      <c r="AY185" s="88">
        <v>3015</v>
      </c>
      <c r="AZ185" s="88">
        <v>3175</v>
      </c>
      <c r="BA185" s="88">
        <v>2446</v>
      </c>
      <c r="BB185" s="88">
        <v>2611</v>
      </c>
      <c r="BC185" s="89">
        <v>3159</v>
      </c>
      <c r="BD185" s="89">
        <v>3172</v>
      </c>
      <c r="BE185" s="89">
        <v>2955</v>
      </c>
      <c r="BF185" s="89">
        <v>2832</v>
      </c>
      <c r="BG185" s="89">
        <v>2513</v>
      </c>
      <c r="BH185" s="89">
        <v>2928</v>
      </c>
      <c r="BI185" s="89">
        <v>2837</v>
      </c>
      <c r="BJ185" s="89">
        <v>2780</v>
      </c>
      <c r="BK185" s="89">
        <v>2791</v>
      </c>
      <c r="BL185" s="89">
        <v>2954</v>
      </c>
      <c r="BM185" s="89">
        <v>2448</v>
      </c>
      <c r="BN185" s="90">
        <v>2613</v>
      </c>
    </row>
    <row r="186" spans="1:66" x14ac:dyDescent="0.45">
      <c r="A186" s="78">
        <f t="shared" si="9"/>
        <v>149</v>
      </c>
      <c r="B186" s="79">
        <f t="shared" si="7"/>
        <v>75</v>
      </c>
      <c r="C186" s="140">
        <f t="shared" si="8"/>
        <v>20.666666666666668</v>
      </c>
      <c r="D186" s="140">
        <v>914</v>
      </c>
      <c r="E186" s="178" t="s">
        <v>125</v>
      </c>
      <c r="F186" s="76" t="s">
        <v>595</v>
      </c>
      <c r="G186" s="76" t="s">
        <v>625</v>
      </c>
      <c r="H186" s="86" t="s">
        <v>306</v>
      </c>
      <c r="I186" s="179" t="s">
        <v>847</v>
      </c>
      <c r="J186" s="87">
        <v>66</v>
      </c>
      <c r="K186" s="87">
        <v>57</v>
      </c>
      <c r="L186" s="87">
        <v>81</v>
      </c>
      <c r="M186" s="87">
        <v>74</v>
      </c>
      <c r="N186" s="87">
        <v>57</v>
      </c>
      <c r="O186" s="87">
        <v>83</v>
      </c>
      <c r="P186" s="87">
        <v>73</v>
      </c>
      <c r="Q186" s="87">
        <v>79</v>
      </c>
      <c r="R186" s="87">
        <v>40</v>
      </c>
      <c r="S186" s="87">
        <v>242</v>
      </c>
      <c r="T186" s="87">
        <v>111</v>
      </c>
      <c r="U186" s="87">
        <v>909</v>
      </c>
      <c r="V186" s="87">
        <v>44</v>
      </c>
      <c r="W186" s="87">
        <v>0</v>
      </c>
      <c r="X186" s="87">
        <v>0</v>
      </c>
      <c r="Y186" s="87">
        <v>0</v>
      </c>
      <c r="Z186" s="87">
        <v>0</v>
      </c>
      <c r="AA186" s="87">
        <v>0</v>
      </c>
      <c r="AB186" s="87">
        <v>0</v>
      </c>
      <c r="AC186" s="87">
        <v>59</v>
      </c>
      <c r="AD186" s="87">
        <v>60</v>
      </c>
      <c r="AE186" s="87">
        <v>37</v>
      </c>
      <c r="AF186" s="87">
        <v>44</v>
      </c>
      <c r="AG186" s="87">
        <v>49</v>
      </c>
      <c r="AH186" s="87">
        <v>42</v>
      </c>
      <c r="AI186" s="87">
        <v>28</v>
      </c>
      <c r="AJ186" s="87">
        <v>45</v>
      </c>
      <c r="AK186" s="87">
        <v>25</v>
      </c>
      <c r="AL186" s="87">
        <v>62</v>
      </c>
      <c r="AM186" s="87">
        <v>0</v>
      </c>
      <c r="AN186" s="87">
        <v>0</v>
      </c>
      <c r="AO186" s="87">
        <v>0</v>
      </c>
      <c r="AP186" s="87">
        <v>0</v>
      </c>
      <c r="AQ186" s="87">
        <v>0</v>
      </c>
      <c r="AR186" s="87">
        <v>0</v>
      </c>
      <c r="AS186" s="87">
        <v>0</v>
      </c>
      <c r="AT186" s="87">
        <v>8</v>
      </c>
      <c r="AU186" s="87">
        <v>54</v>
      </c>
      <c r="AV186" s="88">
        <v>75</v>
      </c>
      <c r="AW186" s="88">
        <v>75</v>
      </c>
      <c r="AX186" s="88">
        <v>32</v>
      </c>
      <c r="AY186" s="88">
        <v>31</v>
      </c>
      <c r="AZ186" s="88">
        <v>36</v>
      </c>
      <c r="BA186" s="88">
        <v>27</v>
      </c>
      <c r="BB186" s="88">
        <v>24</v>
      </c>
      <c r="BC186" s="89">
        <v>37</v>
      </c>
      <c r="BD186" s="89">
        <v>30</v>
      </c>
      <c r="BE186" s="89">
        <v>48</v>
      </c>
      <c r="BF186" s="89">
        <v>35</v>
      </c>
      <c r="BG186" s="89">
        <v>30</v>
      </c>
      <c r="BH186" s="89">
        <v>32</v>
      </c>
      <c r="BI186" s="89">
        <v>28</v>
      </c>
      <c r="BJ186" s="89">
        <v>29</v>
      </c>
      <c r="BK186" s="89">
        <v>29</v>
      </c>
      <c r="BL186" s="89">
        <v>34</v>
      </c>
      <c r="BM186" s="89">
        <v>27</v>
      </c>
      <c r="BN186" s="90">
        <v>24</v>
      </c>
    </row>
    <row r="187" spans="1:66" x14ac:dyDescent="0.45">
      <c r="A187" s="78">
        <f t="shared" si="9"/>
        <v>122</v>
      </c>
      <c r="B187" s="79">
        <f t="shared" si="7"/>
        <v>45</v>
      </c>
      <c r="C187" s="140">
        <f t="shared" si="8"/>
        <v>15.666666666666666</v>
      </c>
      <c r="D187" s="140">
        <v>1047</v>
      </c>
      <c r="E187" s="178" t="s">
        <v>125</v>
      </c>
      <c r="F187" s="76" t="s">
        <v>595</v>
      </c>
      <c r="G187" s="76" t="s">
        <v>625</v>
      </c>
      <c r="H187" s="86" t="s">
        <v>307</v>
      </c>
      <c r="I187" s="179" t="s">
        <v>848</v>
      </c>
      <c r="J187" s="87">
        <v>0</v>
      </c>
      <c r="K187" s="87">
        <v>0</v>
      </c>
      <c r="L187" s="87">
        <v>0</v>
      </c>
      <c r="M187" s="87">
        <v>12</v>
      </c>
      <c r="N187" s="87">
        <v>104</v>
      </c>
      <c r="O187" s="87">
        <v>86</v>
      </c>
      <c r="P187" s="87">
        <v>79</v>
      </c>
      <c r="Q187" s="87">
        <v>132</v>
      </c>
      <c r="R187" s="87">
        <v>91</v>
      </c>
      <c r="S187" s="87">
        <v>494</v>
      </c>
      <c r="T187" s="87">
        <v>0</v>
      </c>
      <c r="U187" s="87">
        <v>0</v>
      </c>
      <c r="V187" s="87">
        <v>0</v>
      </c>
      <c r="W187" s="87">
        <v>0</v>
      </c>
      <c r="X187" s="87">
        <v>473</v>
      </c>
      <c r="Y187" s="87">
        <v>115</v>
      </c>
      <c r="Z187" s="87">
        <v>18</v>
      </c>
      <c r="AA187" s="87">
        <v>21</v>
      </c>
      <c r="AB187" s="87">
        <v>36</v>
      </c>
      <c r="AC187" s="87">
        <v>42</v>
      </c>
      <c r="AD187" s="87">
        <v>21</v>
      </c>
      <c r="AE187" s="87">
        <v>21</v>
      </c>
      <c r="AF187" s="87">
        <v>36</v>
      </c>
      <c r="AG187" s="87">
        <v>11</v>
      </c>
      <c r="AH187" s="87">
        <v>14</v>
      </c>
      <c r="AI187" s="87">
        <v>27</v>
      </c>
      <c r="AJ187" s="87">
        <v>27</v>
      </c>
      <c r="AK187" s="87">
        <v>28</v>
      </c>
      <c r="AL187" s="87">
        <v>44</v>
      </c>
      <c r="AM187" s="87">
        <v>0</v>
      </c>
      <c r="AN187" s="87">
        <v>0</v>
      </c>
      <c r="AO187" s="87">
        <v>0</v>
      </c>
      <c r="AP187" s="87">
        <v>3</v>
      </c>
      <c r="AQ187" s="87">
        <v>0</v>
      </c>
      <c r="AR187" s="87">
        <v>0</v>
      </c>
      <c r="AS187" s="87">
        <v>0</v>
      </c>
      <c r="AT187" s="87">
        <v>0</v>
      </c>
      <c r="AU187" s="87">
        <v>47</v>
      </c>
      <c r="AV187" s="88">
        <v>45</v>
      </c>
      <c r="AW187" s="88">
        <v>45</v>
      </c>
      <c r="AX187" s="88">
        <v>23</v>
      </c>
      <c r="AY187" s="88">
        <v>26</v>
      </c>
      <c r="AZ187" s="88">
        <v>27</v>
      </c>
      <c r="BA187" s="88">
        <v>24</v>
      </c>
      <c r="BB187" s="88">
        <v>22</v>
      </c>
      <c r="BC187" s="89">
        <v>24</v>
      </c>
      <c r="BD187" s="89">
        <v>5</v>
      </c>
      <c r="BE187" s="89">
        <v>5</v>
      </c>
      <c r="BF187" s="89">
        <v>6</v>
      </c>
      <c r="BG187" s="89">
        <v>5</v>
      </c>
      <c r="BH187" s="89">
        <v>6</v>
      </c>
      <c r="BI187" s="89">
        <v>6</v>
      </c>
      <c r="BJ187" s="89">
        <v>6</v>
      </c>
      <c r="BK187" s="89">
        <v>6</v>
      </c>
      <c r="BL187" s="89">
        <v>6</v>
      </c>
      <c r="BM187" s="89">
        <v>6</v>
      </c>
      <c r="BN187" s="90">
        <v>7</v>
      </c>
    </row>
    <row r="188" spans="1:66" x14ac:dyDescent="0.45">
      <c r="A188" s="78">
        <f t="shared" si="9"/>
        <v>158</v>
      </c>
      <c r="B188" s="79">
        <f t="shared" si="7"/>
        <v>40</v>
      </c>
      <c r="C188" s="140">
        <f t="shared" si="8"/>
        <v>10.333333333333334</v>
      </c>
      <c r="D188" s="140">
        <v>1089</v>
      </c>
      <c r="E188" s="178" t="s">
        <v>125</v>
      </c>
      <c r="F188" s="76" t="s">
        <v>595</v>
      </c>
      <c r="G188" s="76" t="s">
        <v>625</v>
      </c>
      <c r="H188" s="86" t="s">
        <v>308</v>
      </c>
      <c r="I188" s="179" t="s">
        <v>849</v>
      </c>
      <c r="J188" s="87">
        <v>0</v>
      </c>
      <c r="K188" s="87">
        <v>40</v>
      </c>
      <c r="L188" s="87">
        <v>62</v>
      </c>
      <c r="M188" s="87">
        <v>35</v>
      </c>
      <c r="N188" s="87">
        <v>18</v>
      </c>
      <c r="O188" s="87">
        <v>50</v>
      </c>
      <c r="P188" s="87">
        <v>69</v>
      </c>
      <c r="Q188" s="87">
        <v>27</v>
      </c>
      <c r="R188" s="87">
        <v>45</v>
      </c>
      <c r="S188" s="87">
        <v>31</v>
      </c>
      <c r="T188" s="87">
        <v>54</v>
      </c>
      <c r="U188" s="87">
        <v>62</v>
      </c>
      <c r="V188" s="87">
        <v>98</v>
      </c>
      <c r="W188" s="87">
        <v>55</v>
      </c>
      <c r="X188" s="87">
        <v>43</v>
      </c>
      <c r="Y188" s="87">
        <v>28</v>
      </c>
      <c r="Z188" s="87">
        <v>7</v>
      </c>
      <c r="AA188" s="87">
        <v>21</v>
      </c>
      <c r="AB188" s="87">
        <v>9</v>
      </c>
      <c r="AC188" s="87">
        <v>12</v>
      </c>
      <c r="AD188" s="87">
        <v>11</v>
      </c>
      <c r="AE188" s="87">
        <v>13</v>
      </c>
      <c r="AF188" s="87">
        <v>13</v>
      </c>
      <c r="AG188" s="87">
        <v>13</v>
      </c>
      <c r="AH188" s="87">
        <v>26</v>
      </c>
      <c r="AI188" s="87">
        <v>6</v>
      </c>
      <c r="AJ188" s="87">
        <v>36</v>
      </c>
      <c r="AK188" s="87">
        <v>33</v>
      </c>
      <c r="AL188" s="87">
        <v>57</v>
      </c>
      <c r="AM188" s="87">
        <v>30</v>
      </c>
      <c r="AN188" s="87">
        <v>0</v>
      </c>
      <c r="AO188" s="87">
        <v>5</v>
      </c>
      <c r="AP188" s="87">
        <v>2</v>
      </c>
      <c r="AQ188" s="87">
        <v>0</v>
      </c>
      <c r="AR188" s="87">
        <v>0</v>
      </c>
      <c r="AS188" s="87">
        <v>0</v>
      </c>
      <c r="AT188" s="87">
        <v>6</v>
      </c>
      <c r="AU188" s="87">
        <v>25</v>
      </c>
      <c r="AV188" s="88">
        <v>40</v>
      </c>
      <c r="AW188" s="88">
        <v>40</v>
      </c>
      <c r="AX188" s="88">
        <v>13</v>
      </c>
      <c r="AY188" s="88">
        <v>11</v>
      </c>
      <c r="AZ188" s="88">
        <v>13</v>
      </c>
      <c r="BA188" s="88">
        <v>14</v>
      </c>
      <c r="BB188" s="88">
        <v>8</v>
      </c>
      <c r="BC188" s="89">
        <v>13</v>
      </c>
      <c r="BD188" s="89">
        <v>3</v>
      </c>
      <c r="BE188" s="89">
        <v>5</v>
      </c>
      <c r="BF188" s="89">
        <v>3</v>
      </c>
      <c r="BG188" s="89">
        <v>3</v>
      </c>
      <c r="BH188" s="89">
        <v>3</v>
      </c>
      <c r="BI188" s="89">
        <v>3</v>
      </c>
      <c r="BJ188" s="89">
        <v>3</v>
      </c>
      <c r="BK188" s="89">
        <v>3</v>
      </c>
      <c r="BL188" s="89">
        <v>4</v>
      </c>
      <c r="BM188" s="89">
        <v>4</v>
      </c>
      <c r="BN188" s="90">
        <v>4</v>
      </c>
    </row>
    <row r="189" spans="1:66" x14ac:dyDescent="0.45">
      <c r="A189" s="78">
        <f t="shared" si="9"/>
        <v>1201</v>
      </c>
      <c r="B189" s="79">
        <f t="shared" si="7"/>
        <v>115</v>
      </c>
      <c r="C189" s="140">
        <f t="shared" si="8"/>
        <v>64.333333333333329</v>
      </c>
      <c r="D189" s="140">
        <v>1787</v>
      </c>
      <c r="E189" s="178" t="s">
        <v>125</v>
      </c>
      <c r="F189" s="76" t="s">
        <v>595</v>
      </c>
      <c r="G189" s="76" t="s">
        <v>626</v>
      </c>
      <c r="H189" s="86" t="s">
        <v>309</v>
      </c>
      <c r="I189" s="179" t="s">
        <v>850</v>
      </c>
      <c r="J189" s="87">
        <v>151</v>
      </c>
      <c r="K189" s="87">
        <v>155</v>
      </c>
      <c r="L189" s="87">
        <v>97</v>
      </c>
      <c r="M189" s="87">
        <v>0</v>
      </c>
      <c r="N189" s="87">
        <v>0</v>
      </c>
      <c r="O189" s="87">
        <v>0</v>
      </c>
      <c r="P189" s="87">
        <v>0</v>
      </c>
      <c r="Q189" s="87">
        <v>0</v>
      </c>
      <c r="R189" s="87">
        <v>135</v>
      </c>
      <c r="S189" s="87">
        <v>361</v>
      </c>
      <c r="T189" s="87">
        <v>329</v>
      </c>
      <c r="U189" s="87">
        <v>110</v>
      </c>
      <c r="V189" s="87">
        <v>121</v>
      </c>
      <c r="W189" s="87">
        <v>77</v>
      </c>
      <c r="X189" s="87">
        <v>190</v>
      </c>
      <c r="Y189" s="87">
        <v>122</v>
      </c>
      <c r="Z189" s="87">
        <v>95</v>
      </c>
      <c r="AA189" s="87">
        <v>105</v>
      </c>
      <c r="AB189" s="87">
        <v>101</v>
      </c>
      <c r="AC189" s="87">
        <v>242</v>
      </c>
      <c r="AD189" s="87">
        <v>149</v>
      </c>
      <c r="AE189" s="87">
        <v>154</v>
      </c>
      <c r="AF189" s="87">
        <v>137</v>
      </c>
      <c r="AG189" s="87">
        <v>64</v>
      </c>
      <c r="AH189" s="87">
        <v>67</v>
      </c>
      <c r="AI189" s="87">
        <v>67</v>
      </c>
      <c r="AJ189" s="87">
        <v>98</v>
      </c>
      <c r="AK189" s="87">
        <v>169</v>
      </c>
      <c r="AL189" s="87">
        <v>76</v>
      </c>
      <c r="AM189" s="87">
        <v>130</v>
      </c>
      <c r="AN189" s="87">
        <v>76</v>
      </c>
      <c r="AO189" s="87">
        <v>144</v>
      </c>
      <c r="AP189" s="87">
        <v>206</v>
      </c>
      <c r="AQ189" s="87">
        <v>132</v>
      </c>
      <c r="AR189" s="87">
        <v>75</v>
      </c>
      <c r="AS189" s="87">
        <v>60</v>
      </c>
      <c r="AT189" s="87">
        <v>80</v>
      </c>
      <c r="AU189" s="87">
        <v>53</v>
      </c>
      <c r="AV189" s="88">
        <v>115</v>
      </c>
      <c r="AW189" s="88">
        <v>115</v>
      </c>
      <c r="AX189" s="88">
        <v>108</v>
      </c>
      <c r="AY189" s="88">
        <v>119</v>
      </c>
      <c r="AZ189" s="88">
        <v>113</v>
      </c>
      <c r="BA189" s="88">
        <v>123</v>
      </c>
      <c r="BB189" s="88">
        <v>122</v>
      </c>
      <c r="BC189" s="89">
        <v>125</v>
      </c>
      <c r="BD189" s="89">
        <v>119</v>
      </c>
      <c r="BE189" s="89">
        <v>117</v>
      </c>
      <c r="BF189" s="89">
        <v>101</v>
      </c>
      <c r="BG189" s="89">
        <v>99</v>
      </c>
      <c r="BH189" s="89">
        <v>115</v>
      </c>
      <c r="BI189" s="89">
        <v>111</v>
      </c>
      <c r="BJ189" s="89">
        <v>108</v>
      </c>
      <c r="BK189" s="89">
        <v>119</v>
      </c>
      <c r="BL189" s="89">
        <v>113</v>
      </c>
      <c r="BM189" s="89">
        <v>123</v>
      </c>
      <c r="BN189" s="90">
        <v>119</v>
      </c>
    </row>
    <row r="190" spans="1:66" x14ac:dyDescent="0.45">
      <c r="A190" s="78">
        <f t="shared" si="9"/>
        <v>2193</v>
      </c>
      <c r="B190" s="79">
        <f t="shared" si="7"/>
        <v>200</v>
      </c>
      <c r="C190" s="140">
        <f t="shared" si="8"/>
        <v>162.66666666666666</v>
      </c>
      <c r="D190" s="140">
        <v>4271</v>
      </c>
      <c r="E190" s="178" t="s">
        <v>125</v>
      </c>
      <c r="F190" s="76" t="s">
        <v>595</v>
      </c>
      <c r="G190" s="76" t="s">
        <v>626</v>
      </c>
      <c r="H190" s="86" t="s">
        <v>310</v>
      </c>
      <c r="I190" s="179" t="s">
        <v>851</v>
      </c>
      <c r="J190" s="87">
        <v>374</v>
      </c>
      <c r="K190" s="87">
        <v>426</v>
      </c>
      <c r="L190" s="87">
        <v>313</v>
      </c>
      <c r="M190" s="87">
        <v>461</v>
      </c>
      <c r="N190" s="87">
        <v>131</v>
      </c>
      <c r="O190" s="87">
        <v>0</v>
      </c>
      <c r="P190" s="87">
        <v>0</v>
      </c>
      <c r="Q190" s="87">
        <v>0</v>
      </c>
      <c r="R190" s="87">
        <v>299</v>
      </c>
      <c r="S190" s="87">
        <v>651</v>
      </c>
      <c r="T190" s="87">
        <v>623</v>
      </c>
      <c r="U190" s="87">
        <v>132</v>
      </c>
      <c r="V190" s="87">
        <v>145</v>
      </c>
      <c r="W190" s="87">
        <v>114</v>
      </c>
      <c r="X190" s="87">
        <v>331</v>
      </c>
      <c r="Y190" s="87">
        <v>212</v>
      </c>
      <c r="Z190" s="87">
        <v>115</v>
      </c>
      <c r="AA190" s="87">
        <v>194</v>
      </c>
      <c r="AB190" s="87">
        <v>232</v>
      </c>
      <c r="AC190" s="87">
        <v>166</v>
      </c>
      <c r="AD190" s="87">
        <v>200</v>
      </c>
      <c r="AE190" s="87">
        <v>231</v>
      </c>
      <c r="AF190" s="87">
        <v>185</v>
      </c>
      <c r="AG190" s="87">
        <v>133</v>
      </c>
      <c r="AH190" s="87">
        <v>175</v>
      </c>
      <c r="AI190" s="87">
        <v>138</v>
      </c>
      <c r="AJ190" s="87">
        <v>222</v>
      </c>
      <c r="AK190" s="87">
        <v>215</v>
      </c>
      <c r="AL190" s="87">
        <v>235</v>
      </c>
      <c r="AM190" s="87">
        <v>204</v>
      </c>
      <c r="AN190" s="87">
        <v>157</v>
      </c>
      <c r="AO190" s="87">
        <v>236</v>
      </c>
      <c r="AP190" s="87">
        <v>296</v>
      </c>
      <c r="AQ190" s="87">
        <v>210</v>
      </c>
      <c r="AR190" s="87">
        <v>152</v>
      </c>
      <c r="AS190" s="87">
        <v>174</v>
      </c>
      <c r="AT190" s="87">
        <v>202</v>
      </c>
      <c r="AU190" s="87">
        <v>112</v>
      </c>
      <c r="AV190" s="88">
        <v>200</v>
      </c>
      <c r="AW190" s="88">
        <v>200</v>
      </c>
      <c r="AX190" s="88">
        <v>185</v>
      </c>
      <c r="AY190" s="88">
        <v>183</v>
      </c>
      <c r="AZ190" s="88">
        <v>183</v>
      </c>
      <c r="BA190" s="88">
        <v>184</v>
      </c>
      <c r="BB190" s="88">
        <v>181</v>
      </c>
      <c r="BC190" s="89">
        <v>188</v>
      </c>
      <c r="BD190" s="89">
        <v>188</v>
      </c>
      <c r="BE190" s="89">
        <v>184</v>
      </c>
      <c r="BF190" s="89">
        <v>183</v>
      </c>
      <c r="BG190" s="89">
        <v>178</v>
      </c>
      <c r="BH190" s="89">
        <v>181</v>
      </c>
      <c r="BI190" s="89">
        <v>183</v>
      </c>
      <c r="BJ190" s="89">
        <v>183</v>
      </c>
      <c r="BK190" s="89">
        <v>183</v>
      </c>
      <c r="BL190" s="89">
        <v>182</v>
      </c>
      <c r="BM190" s="89">
        <v>185</v>
      </c>
      <c r="BN190" s="90">
        <v>179</v>
      </c>
    </row>
    <row r="191" spans="1:66" x14ac:dyDescent="0.45">
      <c r="A191" s="78">
        <f t="shared" si="9"/>
        <v>7012</v>
      </c>
      <c r="B191" s="79">
        <f t="shared" si="7"/>
        <v>750</v>
      </c>
      <c r="C191" s="140">
        <f t="shared" si="8"/>
        <v>485</v>
      </c>
      <c r="D191" s="140">
        <v>8535</v>
      </c>
      <c r="E191" s="178" t="s">
        <v>125</v>
      </c>
      <c r="F191" s="76" t="s">
        <v>595</v>
      </c>
      <c r="G191" s="76" t="s">
        <v>626</v>
      </c>
      <c r="H191" s="86" t="s">
        <v>311</v>
      </c>
      <c r="I191" s="179" t="s">
        <v>852</v>
      </c>
      <c r="J191" s="87">
        <v>1570</v>
      </c>
      <c r="K191" s="87">
        <v>617</v>
      </c>
      <c r="L191" s="87">
        <v>78</v>
      </c>
      <c r="M191" s="87">
        <v>1148</v>
      </c>
      <c r="N191" s="87">
        <v>389</v>
      </c>
      <c r="O191" s="87">
        <v>651</v>
      </c>
      <c r="P191" s="87">
        <v>999</v>
      </c>
      <c r="Q191" s="87">
        <v>1520</v>
      </c>
      <c r="R191" s="87">
        <v>820</v>
      </c>
      <c r="S191" s="87">
        <v>628</v>
      </c>
      <c r="T191" s="87">
        <v>365</v>
      </c>
      <c r="U191" s="87">
        <v>318</v>
      </c>
      <c r="V191" s="87">
        <v>582</v>
      </c>
      <c r="W191" s="87">
        <v>622</v>
      </c>
      <c r="X191" s="87">
        <v>1165</v>
      </c>
      <c r="Y191" s="87">
        <v>984</v>
      </c>
      <c r="Z191" s="87">
        <v>383</v>
      </c>
      <c r="AA191" s="87">
        <v>691</v>
      </c>
      <c r="AB191" s="87">
        <v>953</v>
      </c>
      <c r="AC191" s="87">
        <v>1991</v>
      </c>
      <c r="AD191" s="87">
        <v>945</v>
      </c>
      <c r="AE191" s="87">
        <v>952</v>
      </c>
      <c r="AF191" s="87">
        <v>609</v>
      </c>
      <c r="AG191" s="87">
        <v>346</v>
      </c>
      <c r="AH191" s="87">
        <v>649</v>
      </c>
      <c r="AI191" s="87">
        <v>436</v>
      </c>
      <c r="AJ191" s="87">
        <v>709</v>
      </c>
      <c r="AK191" s="87">
        <v>859</v>
      </c>
      <c r="AL191" s="87">
        <v>471</v>
      </c>
      <c r="AM191" s="87">
        <v>885</v>
      </c>
      <c r="AN191" s="87">
        <v>741</v>
      </c>
      <c r="AO191" s="87">
        <v>1231</v>
      </c>
      <c r="AP191" s="87">
        <v>1352</v>
      </c>
      <c r="AQ191" s="87">
        <v>18</v>
      </c>
      <c r="AR191" s="87">
        <v>0</v>
      </c>
      <c r="AS191" s="87">
        <v>484</v>
      </c>
      <c r="AT191" s="87">
        <v>742</v>
      </c>
      <c r="AU191" s="87">
        <v>229</v>
      </c>
      <c r="AV191" s="88">
        <v>750</v>
      </c>
      <c r="AW191" s="88">
        <v>750</v>
      </c>
      <c r="AX191" s="88">
        <v>499</v>
      </c>
      <c r="AY191" s="88">
        <v>612</v>
      </c>
      <c r="AZ191" s="88">
        <v>670</v>
      </c>
      <c r="BA191" s="88">
        <v>906</v>
      </c>
      <c r="BB191" s="88">
        <v>594</v>
      </c>
      <c r="BC191" s="89">
        <v>598</v>
      </c>
      <c r="BD191" s="89">
        <v>435</v>
      </c>
      <c r="BE191" s="89">
        <v>492</v>
      </c>
      <c r="BF191" s="89">
        <v>392</v>
      </c>
      <c r="BG191" s="89">
        <v>423</v>
      </c>
      <c r="BH191" s="89">
        <v>490</v>
      </c>
      <c r="BI191" s="89">
        <v>415</v>
      </c>
      <c r="BJ191" s="89">
        <v>411</v>
      </c>
      <c r="BK191" s="89">
        <v>504</v>
      </c>
      <c r="BL191" s="89">
        <v>554</v>
      </c>
      <c r="BM191" s="89">
        <v>748</v>
      </c>
      <c r="BN191" s="90">
        <v>486</v>
      </c>
    </row>
    <row r="192" spans="1:66" x14ac:dyDescent="0.45">
      <c r="A192" s="78">
        <f t="shared" si="9"/>
        <v>11415</v>
      </c>
      <c r="B192" s="79">
        <f t="shared" si="7"/>
        <v>1350</v>
      </c>
      <c r="C192" s="140">
        <f t="shared" si="8"/>
        <v>1165.3333333333333</v>
      </c>
      <c r="D192" s="140">
        <v>5504</v>
      </c>
      <c r="E192" s="178" t="s">
        <v>125</v>
      </c>
      <c r="F192" s="76" t="s">
        <v>595</v>
      </c>
      <c r="G192" s="76" t="s">
        <v>626</v>
      </c>
      <c r="H192" s="86" t="s">
        <v>312</v>
      </c>
      <c r="I192" s="179" t="s">
        <v>853</v>
      </c>
      <c r="J192" s="87">
        <v>0</v>
      </c>
      <c r="K192" s="87">
        <v>0</v>
      </c>
      <c r="L192" s="87">
        <v>207</v>
      </c>
      <c r="M192" s="87">
        <v>3657</v>
      </c>
      <c r="N192" s="87">
        <v>425</v>
      </c>
      <c r="O192" s="87">
        <v>452</v>
      </c>
      <c r="P192" s="87">
        <v>728</v>
      </c>
      <c r="Q192" s="87">
        <v>751</v>
      </c>
      <c r="R192" s="87">
        <v>675</v>
      </c>
      <c r="S192" s="87">
        <v>589</v>
      </c>
      <c r="T192" s="87">
        <v>741</v>
      </c>
      <c r="U192" s="87">
        <v>2221</v>
      </c>
      <c r="V192" s="87">
        <v>2182</v>
      </c>
      <c r="W192" s="87">
        <v>881</v>
      </c>
      <c r="X192" s="87">
        <v>1787</v>
      </c>
      <c r="Y192" s="87">
        <v>1141</v>
      </c>
      <c r="Z192" s="87">
        <v>640</v>
      </c>
      <c r="AA192" s="87">
        <v>674</v>
      </c>
      <c r="AB192" s="87">
        <v>1683</v>
      </c>
      <c r="AC192" s="87">
        <v>1998</v>
      </c>
      <c r="AD192" s="87">
        <v>1415</v>
      </c>
      <c r="AE192" s="87">
        <v>1698</v>
      </c>
      <c r="AF192" s="87">
        <v>1388</v>
      </c>
      <c r="AG192" s="87">
        <v>1031</v>
      </c>
      <c r="AH192" s="87">
        <v>1376</v>
      </c>
      <c r="AI192" s="87">
        <v>1218</v>
      </c>
      <c r="AJ192" s="87">
        <v>1617</v>
      </c>
      <c r="AK192" s="87">
        <v>1364</v>
      </c>
      <c r="AL192" s="87">
        <v>539</v>
      </c>
      <c r="AM192" s="87">
        <v>0</v>
      </c>
      <c r="AN192" s="87">
        <v>1037</v>
      </c>
      <c r="AO192" s="87">
        <v>1813</v>
      </c>
      <c r="AP192" s="87">
        <v>2118</v>
      </c>
      <c r="AQ192" s="87">
        <v>754</v>
      </c>
      <c r="AR192" s="87">
        <v>294</v>
      </c>
      <c r="AS192" s="87">
        <v>803</v>
      </c>
      <c r="AT192" s="87">
        <v>2249</v>
      </c>
      <c r="AU192" s="87">
        <v>444</v>
      </c>
      <c r="AV192" s="88">
        <v>1350</v>
      </c>
      <c r="AW192" s="88">
        <v>1350</v>
      </c>
      <c r="AX192" s="88">
        <v>1063</v>
      </c>
      <c r="AY192" s="88">
        <v>1338</v>
      </c>
      <c r="AZ192" s="88">
        <v>1342</v>
      </c>
      <c r="BA192" s="88">
        <v>1386</v>
      </c>
      <c r="BB192" s="88">
        <v>1390</v>
      </c>
      <c r="BC192" s="89">
        <v>1406</v>
      </c>
      <c r="BD192" s="89">
        <v>1457</v>
      </c>
      <c r="BE192" s="89">
        <v>1509</v>
      </c>
      <c r="BF192" s="89">
        <v>1348</v>
      </c>
      <c r="BG192" s="89">
        <v>1295</v>
      </c>
      <c r="BH192" s="89">
        <v>1354</v>
      </c>
      <c r="BI192" s="89">
        <v>1333</v>
      </c>
      <c r="BJ192" s="89">
        <v>1335</v>
      </c>
      <c r="BK192" s="89">
        <v>1338</v>
      </c>
      <c r="BL192" s="89">
        <v>1342</v>
      </c>
      <c r="BM192" s="89">
        <v>1386</v>
      </c>
      <c r="BN192" s="90">
        <v>1390</v>
      </c>
    </row>
    <row r="193" spans="1:66" x14ac:dyDescent="0.45">
      <c r="A193" s="78">
        <f t="shared" si="9"/>
        <v>5957</v>
      </c>
      <c r="B193" s="79">
        <f t="shared" si="7"/>
        <v>680</v>
      </c>
      <c r="C193" s="140">
        <f t="shared" si="8"/>
        <v>311.33333333333331</v>
      </c>
      <c r="D193" s="140">
        <v>5965</v>
      </c>
      <c r="E193" s="178" t="s">
        <v>125</v>
      </c>
      <c r="F193" s="76" t="s">
        <v>595</v>
      </c>
      <c r="G193" s="76" t="s">
        <v>626</v>
      </c>
      <c r="H193" s="86" t="s">
        <v>313</v>
      </c>
      <c r="I193" s="179" t="s">
        <v>854</v>
      </c>
      <c r="J193" s="87">
        <v>1590</v>
      </c>
      <c r="K193" s="87">
        <v>433</v>
      </c>
      <c r="L193" s="87">
        <v>0</v>
      </c>
      <c r="M193" s="87">
        <v>0</v>
      </c>
      <c r="N193" s="87">
        <v>0</v>
      </c>
      <c r="O193" s="87">
        <v>0</v>
      </c>
      <c r="P193" s="87">
        <v>1320</v>
      </c>
      <c r="Q193" s="87">
        <v>1196</v>
      </c>
      <c r="R193" s="87">
        <v>710</v>
      </c>
      <c r="S193" s="87">
        <v>496</v>
      </c>
      <c r="T193" s="87">
        <v>296</v>
      </c>
      <c r="U193" s="87">
        <v>125</v>
      </c>
      <c r="V193" s="87">
        <v>350</v>
      </c>
      <c r="W193" s="87">
        <v>233</v>
      </c>
      <c r="X193" s="87">
        <v>714</v>
      </c>
      <c r="Y193" s="87">
        <v>698</v>
      </c>
      <c r="Z193" s="87">
        <v>278</v>
      </c>
      <c r="AA193" s="87">
        <v>442</v>
      </c>
      <c r="AB193" s="87">
        <v>1157</v>
      </c>
      <c r="AC193" s="87">
        <v>2261</v>
      </c>
      <c r="AD193" s="87">
        <v>797</v>
      </c>
      <c r="AE193" s="87">
        <v>857</v>
      </c>
      <c r="AF193" s="87">
        <v>582</v>
      </c>
      <c r="AG193" s="87">
        <v>251</v>
      </c>
      <c r="AH193" s="87">
        <v>964</v>
      </c>
      <c r="AI193" s="87">
        <v>402</v>
      </c>
      <c r="AJ193" s="87">
        <v>649</v>
      </c>
      <c r="AK193" s="87">
        <v>825</v>
      </c>
      <c r="AL193" s="87">
        <v>253</v>
      </c>
      <c r="AM193" s="87">
        <v>0</v>
      </c>
      <c r="AN193" s="87">
        <v>155</v>
      </c>
      <c r="AO193" s="87">
        <v>1013</v>
      </c>
      <c r="AP193" s="87">
        <v>1601</v>
      </c>
      <c r="AQ193" s="87">
        <v>742</v>
      </c>
      <c r="AR193" s="87">
        <v>434</v>
      </c>
      <c r="AS193" s="87">
        <v>226</v>
      </c>
      <c r="AT193" s="87">
        <v>431</v>
      </c>
      <c r="AU193" s="87">
        <v>277</v>
      </c>
      <c r="AV193" s="88">
        <v>680</v>
      </c>
      <c r="AW193" s="88">
        <v>680</v>
      </c>
      <c r="AX193" s="88">
        <v>486</v>
      </c>
      <c r="AY193" s="88">
        <v>454</v>
      </c>
      <c r="AZ193" s="88">
        <v>489</v>
      </c>
      <c r="BA193" s="88">
        <v>737</v>
      </c>
      <c r="BB193" s="88">
        <v>605</v>
      </c>
      <c r="BC193" s="89">
        <v>637</v>
      </c>
      <c r="BD193" s="89">
        <v>511</v>
      </c>
      <c r="BE193" s="89">
        <v>619</v>
      </c>
      <c r="BF193" s="89">
        <v>510</v>
      </c>
      <c r="BG193" s="89">
        <v>533</v>
      </c>
      <c r="BH193" s="89">
        <v>644</v>
      </c>
      <c r="BI193" s="89">
        <v>537</v>
      </c>
      <c r="BJ193" s="89">
        <v>486</v>
      </c>
      <c r="BK193" s="89">
        <v>454</v>
      </c>
      <c r="BL193" s="89">
        <v>489</v>
      </c>
      <c r="BM193" s="89">
        <v>737</v>
      </c>
      <c r="BN193" s="90">
        <v>605</v>
      </c>
    </row>
    <row r="194" spans="1:66" x14ac:dyDescent="0.45">
      <c r="A194" s="78">
        <f t="shared" si="9"/>
        <v>16193</v>
      </c>
      <c r="B194" s="79">
        <f t="shared" si="7"/>
        <v>1580</v>
      </c>
      <c r="C194" s="140">
        <f t="shared" si="8"/>
        <v>1263</v>
      </c>
      <c r="D194" s="140">
        <v>5811</v>
      </c>
      <c r="E194" s="178" t="s">
        <v>125</v>
      </c>
      <c r="F194" s="76" t="s">
        <v>595</v>
      </c>
      <c r="G194" s="76" t="s">
        <v>626</v>
      </c>
      <c r="H194" s="86" t="s">
        <v>314</v>
      </c>
      <c r="I194" s="179" t="s">
        <v>855</v>
      </c>
      <c r="J194" s="87">
        <v>5300</v>
      </c>
      <c r="K194" s="87">
        <v>758</v>
      </c>
      <c r="L194" s="87">
        <v>30</v>
      </c>
      <c r="M194" s="87">
        <v>10</v>
      </c>
      <c r="N194" s="87">
        <v>0</v>
      </c>
      <c r="O194" s="87">
        <v>861</v>
      </c>
      <c r="P194" s="87">
        <v>4374</v>
      </c>
      <c r="Q194" s="87">
        <v>667</v>
      </c>
      <c r="R194" s="87">
        <v>943</v>
      </c>
      <c r="S194" s="87">
        <v>1051</v>
      </c>
      <c r="T194" s="87">
        <v>771</v>
      </c>
      <c r="U194" s="87">
        <v>972</v>
      </c>
      <c r="V194" s="87">
        <v>1021</v>
      </c>
      <c r="W194" s="87">
        <v>1014</v>
      </c>
      <c r="X194" s="87">
        <v>2206</v>
      </c>
      <c r="Y194" s="87">
        <v>1442</v>
      </c>
      <c r="Z194" s="87">
        <v>758</v>
      </c>
      <c r="AA194" s="87">
        <v>718</v>
      </c>
      <c r="AB194" s="87">
        <v>1827</v>
      </c>
      <c r="AC194" s="87">
        <v>2100</v>
      </c>
      <c r="AD194" s="87">
        <v>1765</v>
      </c>
      <c r="AE194" s="87">
        <v>1982</v>
      </c>
      <c r="AF194" s="87">
        <v>1655</v>
      </c>
      <c r="AG194" s="87">
        <v>1301</v>
      </c>
      <c r="AH194" s="87">
        <v>1208</v>
      </c>
      <c r="AI194" s="87">
        <v>1235</v>
      </c>
      <c r="AJ194" s="87">
        <v>1869</v>
      </c>
      <c r="AK194" s="87">
        <v>1590</v>
      </c>
      <c r="AL194" s="87">
        <v>1596</v>
      </c>
      <c r="AM194" s="87">
        <v>1438</v>
      </c>
      <c r="AN194" s="87">
        <v>1515</v>
      </c>
      <c r="AO194" s="87">
        <v>1709</v>
      </c>
      <c r="AP194" s="87">
        <v>2432</v>
      </c>
      <c r="AQ194" s="87">
        <v>2124</v>
      </c>
      <c r="AR194" s="87">
        <v>0</v>
      </c>
      <c r="AS194" s="87">
        <v>1864</v>
      </c>
      <c r="AT194" s="87">
        <v>1187</v>
      </c>
      <c r="AU194" s="87">
        <v>738</v>
      </c>
      <c r="AV194" s="88">
        <v>1580</v>
      </c>
      <c r="AW194" s="88">
        <v>1580</v>
      </c>
      <c r="AX194" s="88">
        <v>1242</v>
      </c>
      <c r="AY194" s="88">
        <v>1275</v>
      </c>
      <c r="AZ194" s="88">
        <v>1444</v>
      </c>
      <c r="BA194" s="88">
        <v>1391</v>
      </c>
      <c r="BB194" s="88">
        <v>1349</v>
      </c>
      <c r="BC194" s="89">
        <v>1395</v>
      </c>
      <c r="BD194" s="89">
        <v>1376</v>
      </c>
      <c r="BE194" s="89">
        <v>1380</v>
      </c>
      <c r="BF194" s="89">
        <v>1348</v>
      </c>
      <c r="BG194" s="89">
        <v>1311</v>
      </c>
      <c r="BH194" s="89">
        <v>1391</v>
      </c>
      <c r="BI194" s="89">
        <v>1297</v>
      </c>
      <c r="BJ194" s="89">
        <v>1253</v>
      </c>
      <c r="BK194" s="89">
        <v>1275</v>
      </c>
      <c r="BL194" s="89">
        <v>1445</v>
      </c>
      <c r="BM194" s="89">
        <v>1398</v>
      </c>
      <c r="BN194" s="90">
        <v>1361</v>
      </c>
    </row>
    <row r="195" spans="1:66" x14ac:dyDescent="0.45">
      <c r="A195" s="78">
        <f t="shared" si="9"/>
        <v>104748</v>
      </c>
      <c r="B195" s="79">
        <f t="shared" si="7"/>
        <v>8000</v>
      </c>
      <c r="C195" s="140">
        <f t="shared" si="8"/>
        <v>5753.333333333333</v>
      </c>
      <c r="D195" s="140">
        <v>18785</v>
      </c>
      <c r="E195" s="178" t="s">
        <v>125</v>
      </c>
      <c r="F195" s="76" t="s">
        <v>595</v>
      </c>
      <c r="G195" s="76" t="s">
        <v>626</v>
      </c>
      <c r="H195" s="86" t="s">
        <v>315</v>
      </c>
      <c r="I195" s="179" t="s">
        <v>856</v>
      </c>
      <c r="J195" s="87">
        <v>0</v>
      </c>
      <c r="K195" s="87">
        <v>0</v>
      </c>
      <c r="L195" s="87">
        <v>0</v>
      </c>
      <c r="M195" s="87">
        <v>0</v>
      </c>
      <c r="N195" s="87">
        <v>0</v>
      </c>
      <c r="O195" s="87">
        <v>3702</v>
      </c>
      <c r="P195" s="87">
        <v>6828</v>
      </c>
      <c r="Q195" s="87">
        <v>14794</v>
      </c>
      <c r="R195" s="87">
        <v>13367</v>
      </c>
      <c r="S195" s="87">
        <v>11616</v>
      </c>
      <c r="T195" s="87">
        <v>18217</v>
      </c>
      <c r="U195" s="87">
        <v>9553</v>
      </c>
      <c r="V195" s="87">
        <v>9795</v>
      </c>
      <c r="W195" s="87">
        <v>11418</v>
      </c>
      <c r="X195" s="87">
        <v>12160</v>
      </c>
      <c r="Y195" s="87">
        <v>17281</v>
      </c>
      <c r="Z195" s="87">
        <v>4931</v>
      </c>
      <c r="AA195" s="87">
        <v>6465</v>
      </c>
      <c r="AB195" s="87">
        <v>6934</v>
      </c>
      <c r="AC195" s="87">
        <v>7987</v>
      </c>
      <c r="AD195" s="87">
        <v>9790</v>
      </c>
      <c r="AE195" s="87">
        <v>14327</v>
      </c>
      <c r="AF195" s="87">
        <v>10380</v>
      </c>
      <c r="AG195" s="87">
        <v>8367</v>
      </c>
      <c r="AH195" s="87">
        <v>6779</v>
      </c>
      <c r="AI195" s="87">
        <v>7442</v>
      </c>
      <c r="AJ195" s="87">
        <v>7358</v>
      </c>
      <c r="AK195" s="87">
        <v>13172</v>
      </c>
      <c r="AL195" s="87">
        <v>11504</v>
      </c>
      <c r="AM195" s="87">
        <v>7835</v>
      </c>
      <c r="AN195" s="87">
        <v>7592</v>
      </c>
      <c r="AO195" s="87">
        <v>13583</v>
      </c>
      <c r="AP195" s="87">
        <v>6956</v>
      </c>
      <c r="AQ195" s="87">
        <v>7427</v>
      </c>
      <c r="AR195" s="87">
        <v>19419</v>
      </c>
      <c r="AS195" s="87">
        <v>6031</v>
      </c>
      <c r="AT195" s="87">
        <v>5870</v>
      </c>
      <c r="AU195" s="87">
        <v>5359</v>
      </c>
      <c r="AV195" s="88">
        <v>8000</v>
      </c>
      <c r="AW195" s="88">
        <v>6200</v>
      </c>
      <c r="AX195" s="88">
        <v>8647</v>
      </c>
      <c r="AY195" s="88">
        <v>8753</v>
      </c>
      <c r="AZ195" s="88">
        <v>8709</v>
      </c>
      <c r="BA195" s="88">
        <v>8572</v>
      </c>
      <c r="BB195" s="88">
        <v>8615</v>
      </c>
      <c r="BC195" s="89">
        <v>8678</v>
      </c>
      <c r="BD195" s="89">
        <v>8668</v>
      </c>
      <c r="BE195" s="89">
        <v>8656</v>
      </c>
      <c r="BF195" s="89">
        <v>8483</v>
      </c>
      <c r="BG195" s="89">
        <v>8519</v>
      </c>
      <c r="BH195" s="89">
        <v>8636</v>
      </c>
      <c r="BI195" s="89">
        <v>8483</v>
      </c>
      <c r="BJ195" s="89">
        <v>8514</v>
      </c>
      <c r="BK195" s="89">
        <v>8628</v>
      </c>
      <c r="BL195" s="89">
        <v>8591</v>
      </c>
      <c r="BM195" s="89">
        <v>8461</v>
      </c>
      <c r="BN195" s="90">
        <v>8510</v>
      </c>
    </row>
    <row r="196" spans="1:66" x14ac:dyDescent="0.45">
      <c r="A196" s="78">
        <f t="shared" si="9"/>
        <v>2191</v>
      </c>
      <c r="B196" s="79">
        <f t="shared" si="7"/>
        <v>200</v>
      </c>
      <c r="C196" s="140">
        <f t="shared" si="8"/>
        <v>191</v>
      </c>
      <c r="D196" s="140">
        <v>1223</v>
      </c>
      <c r="E196" s="178" t="s">
        <v>125</v>
      </c>
      <c r="F196" s="76" t="s">
        <v>595</v>
      </c>
      <c r="G196" s="76" t="s">
        <v>626</v>
      </c>
      <c r="H196" s="86" t="s">
        <v>316</v>
      </c>
      <c r="I196" s="179" t="s">
        <v>857</v>
      </c>
      <c r="J196" s="87">
        <v>0</v>
      </c>
      <c r="K196" s="87">
        <v>0</v>
      </c>
      <c r="L196" s="87">
        <v>0</v>
      </c>
      <c r="M196" s="87">
        <v>0</v>
      </c>
      <c r="N196" s="87">
        <v>0</v>
      </c>
      <c r="O196" s="87">
        <v>86</v>
      </c>
      <c r="P196" s="87">
        <v>247</v>
      </c>
      <c r="Q196" s="87">
        <v>237</v>
      </c>
      <c r="R196" s="87">
        <v>201</v>
      </c>
      <c r="S196" s="87">
        <v>209</v>
      </c>
      <c r="T196" s="87">
        <v>161</v>
      </c>
      <c r="U196" s="87">
        <v>130</v>
      </c>
      <c r="V196" s="87">
        <v>141</v>
      </c>
      <c r="W196" s="87">
        <v>138</v>
      </c>
      <c r="X196" s="87">
        <v>305</v>
      </c>
      <c r="Y196" s="87">
        <v>323</v>
      </c>
      <c r="Z196" s="87">
        <v>94</v>
      </c>
      <c r="AA196" s="87">
        <v>76</v>
      </c>
      <c r="AB196" s="87">
        <v>192</v>
      </c>
      <c r="AC196" s="87">
        <v>252</v>
      </c>
      <c r="AD196" s="87">
        <v>191</v>
      </c>
      <c r="AE196" s="87">
        <v>290</v>
      </c>
      <c r="AF196" s="87">
        <v>181</v>
      </c>
      <c r="AG196" s="87">
        <v>182</v>
      </c>
      <c r="AH196" s="87">
        <v>143</v>
      </c>
      <c r="AI196" s="87">
        <v>174</v>
      </c>
      <c r="AJ196" s="87">
        <v>194</v>
      </c>
      <c r="AK196" s="87">
        <v>283</v>
      </c>
      <c r="AL196" s="87">
        <v>209</v>
      </c>
      <c r="AM196" s="87">
        <v>178</v>
      </c>
      <c r="AN196" s="87">
        <v>95</v>
      </c>
      <c r="AO196" s="87">
        <v>345</v>
      </c>
      <c r="AP196" s="87">
        <v>383</v>
      </c>
      <c r="AQ196" s="87">
        <v>125</v>
      </c>
      <c r="AR196" s="87">
        <v>0</v>
      </c>
      <c r="AS196" s="87">
        <v>0</v>
      </c>
      <c r="AT196" s="87">
        <v>275</v>
      </c>
      <c r="AU196" s="87">
        <v>298</v>
      </c>
      <c r="AV196" s="88">
        <v>200</v>
      </c>
      <c r="AW196" s="88">
        <v>200</v>
      </c>
      <c r="AX196" s="88">
        <v>125</v>
      </c>
      <c r="AY196" s="88">
        <v>122</v>
      </c>
      <c r="AZ196" s="88">
        <v>151</v>
      </c>
      <c r="BA196" s="88">
        <v>147</v>
      </c>
      <c r="BB196" s="88">
        <v>151</v>
      </c>
      <c r="BC196" s="89">
        <v>155</v>
      </c>
      <c r="BD196" s="89">
        <v>139</v>
      </c>
      <c r="BE196" s="89">
        <v>133</v>
      </c>
      <c r="BF196" s="89">
        <v>118</v>
      </c>
      <c r="BG196" s="89">
        <v>127</v>
      </c>
      <c r="BH196" s="89">
        <v>137</v>
      </c>
      <c r="BI196" s="89">
        <v>126</v>
      </c>
      <c r="BJ196" s="89">
        <v>126</v>
      </c>
      <c r="BK196" s="89">
        <v>124</v>
      </c>
      <c r="BL196" s="89">
        <v>153</v>
      </c>
      <c r="BM196" s="89">
        <v>145</v>
      </c>
      <c r="BN196" s="90">
        <v>150</v>
      </c>
    </row>
    <row r="197" spans="1:66" x14ac:dyDescent="0.45">
      <c r="A197" s="78">
        <f t="shared" si="9"/>
        <v>539</v>
      </c>
      <c r="B197" s="79">
        <f t="shared" si="7"/>
        <v>64</v>
      </c>
      <c r="C197" s="140">
        <f t="shared" si="8"/>
        <v>30.666666666666668</v>
      </c>
      <c r="D197" s="140">
        <v>1658</v>
      </c>
      <c r="E197" s="178" t="s">
        <v>125</v>
      </c>
      <c r="F197" s="76" t="s">
        <v>595</v>
      </c>
      <c r="G197" s="76" t="s">
        <v>626</v>
      </c>
      <c r="H197" s="86" t="s">
        <v>317</v>
      </c>
      <c r="I197" s="179" t="s">
        <v>858</v>
      </c>
      <c r="J197" s="87">
        <v>0</v>
      </c>
      <c r="K197" s="87">
        <v>0</v>
      </c>
      <c r="L197" s="87">
        <v>0</v>
      </c>
      <c r="M197" s="87">
        <v>0</v>
      </c>
      <c r="N197" s="87">
        <v>0</v>
      </c>
      <c r="O197" s="87">
        <v>0</v>
      </c>
      <c r="P197" s="87">
        <v>53</v>
      </c>
      <c r="Q197" s="87">
        <v>50</v>
      </c>
      <c r="R197" s="87">
        <v>42</v>
      </c>
      <c r="S197" s="87">
        <v>31</v>
      </c>
      <c r="T197" s="87">
        <v>38</v>
      </c>
      <c r="U197" s="87">
        <v>54</v>
      </c>
      <c r="V197" s="87">
        <v>53</v>
      </c>
      <c r="W197" s="87">
        <v>21</v>
      </c>
      <c r="X197" s="87">
        <v>44</v>
      </c>
      <c r="Y197" s="87">
        <v>39</v>
      </c>
      <c r="Z197" s="87">
        <v>62</v>
      </c>
      <c r="AA197" s="87">
        <v>43</v>
      </c>
      <c r="AB197" s="87">
        <v>47</v>
      </c>
      <c r="AC197" s="87">
        <v>44</v>
      </c>
      <c r="AD197" s="87">
        <v>20</v>
      </c>
      <c r="AE197" s="87">
        <v>63</v>
      </c>
      <c r="AF197" s="87">
        <v>32</v>
      </c>
      <c r="AG197" s="87">
        <v>26</v>
      </c>
      <c r="AH197" s="87">
        <v>50</v>
      </c>
      <c r="AI197" s="87">
        <v>47</v>
      </c>
      <c r="AJ197" s="87">
        <v>43</v>
      </c>
      <c r="AK197" s="87">
        <v>52</v>
      </c>
      <c r="AL197" s="87">
        <v>56</v>
      </c>
      <c r="AM197" s="87">
        <v>33</v>
      </c>
      <c r="AN197" s="87">
        <v>38</v>
      </c>
      <c r="AO197" s="87">
        <v>52</v>
      </c>
      <c r="AP197" s="87">
        <v>137</v>
      </c>
      <c r="AQ197" s="87">
        <v>79</v>
      </c>
      <c r="AR197" s="87">
        <v>0</v>
      </c>
      <c r="AS197" s="87">
        <v>0</v>
      </c>
      <c r="AT197" s="87">
        <v>0</v>
      </c>
      <c r="AU197" s="87">
        <v>92</v>
      </c>
      <c r="AV197" s="88">
        <v>64</v>
      </c>
      <c r="AW197" s="88">
        <v>64</v>
      </c>
      <c r="AX197" s="88">
        <v>45</v>
      </c>
      <c r="AY197" s="88">
        <v>45</v>
      </c>
      <c r="AZ197" s="88">
        <v>46</v>
      </c>
      <c r="BA197" s="88">
        <v>44</v>
      </c>
      <c r="BB197" s="88">
        <v>45</v>
      </c>
      <c r="BC197" s="89">
        <v>50</v>
      </c>
      <c r="BD197" s="89">
        <v>43</v>
      </c>
      <c r="BE197" s="89">
        <v>44</v>
      </c>
      <c r="BF197" s="89">
        <v>47</v>
      </c>
      <c r="BG197" s="89">
        <v>45</v>
      </c>
      <c r="BH197" s="89">
        <v>46</v>
      </c>
      <c r="BI197" s="89">
        <v>46</v>
      </c>
      <c r="BJ197" s="89">
        <v>46</v>
      </c>
      <c r="BK197" s="89">
        <v>46</v>
      </c>
      <c r="BL197" s="89">
        <v>47</v>
      </c>
      <c r="BM197" s="89">
        <v>46</v>
      </c>
      <c r="BN197" s="90">
        <v>46</v>
      </c>
    </row>
    <row r="198" spans="1:66" x14ac:dyDescent="0.45">
      <c r="A198" s="78">
        <f t="shared" si="9"/>
        <v>12899</v>
      </c>
      <c r="B198" s="79">
        <f t="shared" si="7"/>
        <v>1400</v>
      </c>
      <c r="C198" s="140">
        <f t="shared" si="8"/>
        <v>919</v>
      </c>
      <c r="D198" s="140">
        <v>7003</v>
      </c>
      <c r="E198" s="178" t="s">
        <v>125</v>
      </c>
      <c r="F198" s="76" t="s">
        <v>595</v>
      </c>
      <c r="G198" s="76" t="s">
        <v>626</v>
      </c>
      <c r="H198" s="86" t="s">
        <v>318</v>
      </c>
      <c r="I198" s="179" t="s">
        <v>859</v>
      </c>
      <c r="J198" s="87">
        <v>0</v>
      </c>
      <c r="K198" s="87">
        <v>0</v>
      </c>
      <c r="L198" s="87">
        <v>0</v>
      </c>
      <c r="M198" s="87">
        <v>0</v>
      </c>
      <c r="N198" s="87">
        <v>0</v>
      </c>
      <c r="O198" s="87">
        <v>0</v>
      </c>
      <c r="P198" s="87">
        <v>437</v>
      </c>
      <c r="Q198" s="87">
        <v>779</v>
      </c>
      <c r="R198" s="87">
        <v>475</v>
      </c>
      <c r="S198" s="87">
        <v>485</v>
      </c>
      <c r="T198" s="87">
        <v>589</v>
      </c>
      <c r="U198" s="87">
        <v>497</v>
      </c>
      <c r="V198" s="87">
        <v>532</v>
      </c>
      <c r="W198" s="87">
        <v>456</v>
      </c>
      <c r="X198" s="87">
        <v>1030</v>
      </c>
      <c r="Y198" s="87">
        <v>744</v>
      </c>
      <c r="Z198" s="87">
        <v>427</v>
      </c>
      <c r="AA198" s="87">
        <v>389</v>
      </c>
      <c r="AB198" s="87">
        <v>1461</v>
      </c>
      <c r="AC198" s="87">
        <v>1261</v>
      </c>
      <c r="AD198" s="87">
        <v>1336</v>
      </c>
      <c r="AE198" s="87">
        <v>1926</v>
      </c>
      <c r="AF198" s="87">
        <v>1483</v>
      </c>
      <c r="AG198" s="87">
        <v>1128</v>
      </c>
      <c r="AH198" s="87">
        <v>1351</v>
      </c>
      <c r="AI198" s="87">
        <v>1262</v>
      </c>
      <c r="AJ198" s="87">
        <v>596</v>
      </c>
      <c r="AK198" s="87">
        <v>628</v>
      </c>
      <c r="AL198" s="87">
        <v>3484</v>
      </c>
      <c r="AM198" s="87">
        <v>104</v>
      </c>
      <c r="AN198" s="87">
        <v>0</v>
      </c>
      <c r="AO198" s="87">
        <v>0</v>
      </c>
      <c r="AP198" s="87">
        <v>3078</v>
      </c>
      <c r="AQ198" s="87">
        <v>1267</v>
      </c>
      <c r="AR198" s="87">
        <v>1581</v>
      </c>
      <c r="AS198" s="87">
        <v>954</v>
      </c>
      <c r="AT198" s="87">
        <v>743</v>
      </c>
      <c r="AU198" s="87">
        <v>1060</v>
      </c>
      <c r="AV198" s="88">
        <v>1400</v>
      </c>
      <c r="AW198" s="88">
        <v>1050</v>
      </c>
      <c r="AX198" s="88">
        <v>1255</v>
      </c>
      <c r="AY198" s="88">
        <v>1291</v>
      </c>
      <c r="AZ198" s="88">
        <v>1222</v>
      </c>
      <c r="BA198" s="88">
        <v>1219</v>
      </c>
      <c r="BB198" s="88">
        <v>1091</v>
      </c>
      <c r="BC198" s="89">
        <v>1072</v>
      </c>
      <c r="BD198" s="89">
        <v>1115</v>
      </c>
      <c r="BE198" s="89">
        <v>1209</v>
      </c>
      <c r="BF198" s="89">
        <v>1172</v>
      </c>
      <c r="BG198" s="89">
        <v>1219</v>
      </c>
      <c r="BH198" s="89">
        <v>1239</v>
      </c>
      <c r="BI198" s="89">
        <v>1230</v>
      </c>
      <c r="BJ198" s="89">
        <v>1251</v>
      </c>
      <c r="BK198" s="89">
        <v>1255</v>
      </c>
      <c r="BL198" s="89">
        <v>1232</v>
      </c>
      <c r="BM198" s="89">
        <v>1237</v>
      </c>
      <c r="BN198" s="90">
        <v>1243</v>
      </c>
    </row>
    <row r="199" spans="1:66" x14ac:dyDescent="0.45">
      <c r="A199" s="78">
        <f t="shared" si="9"/>
        <v>1494</v>
      </c>
      <c r="B199" s="79">
        <f t="shared" si="7"/>
        <v>160</v>
      </c>
      <c r="C199" s="140">
        <f t="shared" si="8"/>
        <v>100.66666666666667</v>
      </c>
      <c r="D199" s="140">
        <v>616</v>
      </c>
      <c r="E199" s="178" t="s">
        <v>125</v>
      </c>
      <c r="F199" s="76" t="s">
        <v>595</v>
      </c>
      <c r="G199" s="76" t="s">
        <v>626</v>
      </c>
      <c r="H199" s="86" t="s">
        <v>319</v>
      </c>
      <c r="I199" s="179" t="s">
        <v>860</v>
      </c>
      <c r="J199" s="87">
        <v>0</v>
      </c>
      <c r="K199" s="87">
        <v>0</v>
      </c>
      <c r="L199" s="87">
        <v>0</v>
      </c>
      <c r="M199" s="87">
        <v>0</v>
      </c>
      <c r="N199" s="87">
        <v>0</v>
      </c>
      <c r="O199" s="87">
        <v>0</v>
      </c>
      <c r="P199" s="87">
        <v>88</v>
      </c>
      <c r="Q199" s="87">
        <v>114</v>
      </c>
      <c r="R199" s="87">
        <v>102</v>
      </c>
      <c r="S199" s="87">
        <v>137</v>
      </c>
      <c r="T199" s="87">
        <v>150</v>
      </c>
      <c r="U199" s="87">
        <v>240</v>
      </c>
      <c r="V199" s="87">
        <v>220</v>
      </c>
      <c r="W199" s="87">
        <v>106</v>
      </c>
      <c r="X199" s="87">
        <v>232</v>
      </c>
      <c r="Y199" s="87">
        <v>314</v>
      </c>
      <c r="Z199" s="87">
        <v>224</v>
      </c>
      <c r="AA199" s="87">
        <v>362</v>
      </c>
      <c r="AB199" s="87">
        <v>541</v>
      </c>
      <c r="AC199" s="87">
        <v>326</v>
      </c>
      <c r="AD199" s="87">
        <v>202</v>
      </c>
      <c r="AE199" s="87">
        <v>257</v>
      </c>
      <c r="AF199" s="87">
        <v>169</v>
      </c>
      <c r="AG199" s="87">
        <v>164</v>
      </c>
      <c r="AH199" s="87">
        <v>164</v>
      </c>
      <c r="AI199" s="87">
        <v>117</v>
      </c>
      <c r="AJ199" s="87">
        <v>147</v>
      </c>
      <c r="AK199" s="87">
        <v>181</v>
      </c>
      <c r="AL199" s="87">
        <v>150</v>
      </c>
      <c r="AM199" s="87">
        <v>81</v>
      </c>
      <c r="AN199" s="87">
        <v>108</v>
      </c>
      <c r="AO199" s="87">
        <v>258</v>
      </c>
      <c r="AP199" s="87">
        <v>216</v>
      </c>
      <c r="AQ199" s="87">
        <v>138</v>
      </c>
      <c r="AR199" s="87">
        <v>60</v>
      </c>
      <c r="AS199" s="87">
        <v>115</v>
      </c>
      <c r="AT199" s="87">
        <v>136</v>
      </c>
      <c r="AU199" s="87">
        <v>51</v>
      </c>
      <c r="AV199" s="88">
        <v>160</v>
      </c>
      <c r="AW199" s="88">
        <v>160</v>
      </c>
      <c r="AX199" s="88">
        <v>133</v>
      </c>
      <c r="AY199" s="88">
        <v>149</v>
      </c>
      <c r="AZ199" s="88">
        <v>161</v>
      </c>
      <c r="BA199" s="88">
        <v>144</v>
      </c>
      <c r="BB199" s="88">
        <v>139</v>
      </c>
      <c r="BC199" s="89">
        <v>141</v>
      </c>
      <c r="BD199" s="89">
        <v>141</v>
      </c>
      <c r="BE199" s="89">
        <v>141</v>
      </c>
      <c r="BF199" s="89">
        <v>133</v>
      </c>
      <c r="BG199" s="89">
        <v>124</v>
      </c>
      <c r="BH199" s="89">
        <v>135</v>
      </c>
      <c r="BI199" s="89">
        <v>134</v>
      </c>
      <c r="BJ199" s="89">
        <v>134</v>
      </c>
      <c r="BK199" s="89">
        <v>149</v>
      </c>
      <c r="BL199" s="89">
        <v>161</v>
      </c>
      <c r="BM199" s="89">
        <v>144</v>
      </c>
      <c r="BN199" s="90">
        <v>139</v>
      </c>
    </row>
    <row r="200" spans="1:66" x14ac:dyDescent="0.45">
      <c r="A200" s="78">
        <f t="shared" si="9"/>
        <v>41246</v>
      </c>
      <c r="B200" s="79">
        <f t="shared" ref="B200:B263" si="10">SUM(AV200:AV200)</f>
        <v>3950</v>
      </c>
      <c r="C200" s="140">
        <f t="shared" si="8"/>
        <v>3120</v>
      </c>
      <c r="D200" s="140">
        <v>7973</v>
      </c>
      <c r="E200" s="178" t="s">
        <v>125</v>
      </c>
      <c r="F200" s="76" t="s">
        <v>595</v>
      </c>
      <c r="G200" s="76" t="s">
        <v>626</v>
      </c>
      <c r="H200" s="86" t="s">
        <v>320</v>
      </c>
      <c r="I200" s="179" t="s">
        <v>861</v>
      </c>
      <c r="J200" s="87">
        <v>0</v>
      </c>
      <c r="K200" s="87">
        <v>0</v>
      </c>
      <c r="L200" s="87">
        <v>0</v>
      </c>
      <c r="M200" s="87">
        <v>0</v>
      </c>
      <c r="N200" s="87">
        <v>0</v>
      </c>
      <c r="O200" s="87">
        <v>1131</v>
      </c>
      <c r="P200" s="87">
        <v>3889</v>
      </c>
      <c r="Q200" s="87">
        <v>6607</v>
      </c>
      <c r="R200" s="87">
        <v>7343</v>
      </c>
      <c r="S200" s="87">
        <v>5252</v>
      </c>
      <c r="T200" s="87">
        <v>0</v>
      </c>
      <c r="U200" s="87">
        <v>0</v>
      </c>
      <c r="V200" s="87">
        <v>3747</v>
      </c>
      <c r="W200" s="87">
        <v>10181</v>
      </c>
      <c r="X200" s="87">
        <v>4816</v>
      </c>
      <c r="Y200" s="87">
        <v>417</v>
      </c>
      <c r="Z200" s="87">
        <v>4563</v>
      </c>
      <c r="AA200" s="87">
        <v>2434</v>
      </c>
      <c r="AB200" s="87">
        <v>5513</v>
      </c>
      <c r="AC200" s="87">
        <v>3726</v>
      </c>
      <c r="AD200" s="87">
        <v>4028</v>
      </c>
      <c r="AE200" s="87">
        <v>5055</v>
      </c>
      <c r="AF200" s="87">
        <v>4458</v>
      </c>
      <c r="AG200" s="87">
        <v>4160</v>
      </c>
      <c r="AH200" s="87">
        <v>2595</v>
      </c>
      <c r="AI200" s="87">
        <v>3023</v>
      </c>
      <c r="AJ200" s="87">
        <v>5172</v>
      </c>
      <c r="AK200" s="87">
        <v>4273</v>
      </c>
      <c r="AL200" s="87">
        <v>4906</v>
      </c>
      <c r="AM200" s="87">
        <v>4816</v>
      </c>
      <c r="AN200" s="87">
        <v>2246</v>
      </c>
      <c r="AO200" s="87">
        <v>4449</v>
      </c>
      <c r="AP200" s="87">
        <v>5044</v>
      </c>
      <c r="AQ200" s="87">
        <v>3683</v>
      </c>
      <c r="AR200" s="87">
        <v>2469</v>
      </c>
      <c r="AS200" s="87">
        <v>4432</v>
      </c>
      <c r="AT200" s="87">
        <v>2397</v>
      </c>
      <c r="AU200" s="87">
        <v>2531</v>
      </c>
      <c r="AV200" s="88">
        <v>3950</v>
      </c>
      <c r="AW200" s="88">
        <v>3157</v>
      </c>
      <c r="AX200" s="88">
        <v>3883</v>
      </c>
      <c r="AY200" s="88">
        <v>3895</v>
      </c>
      <c r="AZ200" s="88">
        <v>3902</v>
      </c>
      <c r="BA200" s="88">
        <v>3883</v>
      </c>
      <c r="BB200" s="88">
        <v>3888</v>
      </c>
      <c r="BC200" s="89">
        <v>3898</v>
      </c>
      <c r="BD200" s="89">
        <v>3905</v>
      </c>
      <c r="BE200" s="89">
        <v>3880</v>
      </c>
      <c r="BF200" s="89">
        <v>3862</v>
      </c>
      <c r="BG200" s="89">
        <v>3886</v>
      </c>
      <c r="BH200" s="89">
        <v>3901</v>
      </c>
      <c r="BI200" s="89">
        <v>3900</v>
      </c>
      <c r="BJ200" s="89">
        <v>3883</v>
      </c>
      <c r="BK200" s="89">
        <v>3895</v>
      </c>
      <c r="BL200" s="89">
        <v>3902</v>
      </c>
      <c r="BM200" s="89">
        <v>3883</v>
      </c>
      <c r="BN200" s="90">
        <v>3888</v>
      </c>
    </row>
    <row r="201" spans="1:66" x14ac:dyDescent="0.45">
      <c r="A201" s="78">
        <f t="shared" si="9"/>
        <v>769</v>
      </c>
      <c r="B201" s="79">
        <f t="shared" si="10"/>
        <v>80</v>
      </c>
      <c r="C201" s="140">
        <f t="shared" ref="C201:C264" si="11">IFERROR(AVERAGE(AS201:AU201),0)</f>
        <v>36</v>
      </c>
      <c r="D201" s="140">
        <v>792</v>
      </c>
      <c r="E201" s="178" t="s">
        <v>125</v>
      </c>
      <c r="F201" s="76" t="s">
        <v>595</v>
      </c>
      <c r="G201" s="76" t="s">
        <v>626</v>
      </c>
      <c r="H201" s="86" t="s">
        <v>321</v>
      </c>
      <c r="I201" s="179" t="s">
        <v>862</v>
      </c>
      <c r="J201" s="87">
        <v>0</v>
      </c>
      <c r="K201" s="87">
        <v>0</v>
      </c>
      <c r="L201" s="87">
        <v>0</v>
      </c>
      <c r="M201" s="87">
        <v>0</v>
      </c>
      <c r="N201" s="87">
        <v>0</v>
      </c>
      <c r="O201" s="87">
        <v>52</v>
      </c>
      <c r="P201" s="87">
        <v>110</v>
      </c>
      <c r="Q201" s="87">
        <v>121</v>
      </c>
      <c r="R201" s="87">
        <v>61</v>
      </c>
      <c r="S201" s="87">
        <v>33</v>
      </c>
      <c r="T201" s="87">
        <v>44</v>
      </c>
      <c r="U201" s="87">
        <v>12</v>
      </c>
      <c r="V201" s="87">
        <v>17</v>
      </c>
      <c r="W201" s="87">
        <v>19</v>
      </c>
      <c r="X201" s="87">
        <v>57</v>
      </c>
      <c r="Y201" s="87">
        <v>126</v>
      </c>
      <c r="Z201" s="87">
        <v>14</v>
      </c>
      <c r="AA201" s="87">
        <v>14</v>
      </c>
      <c r="AB201" s="87">
        <v>59</v>
      </c>
      <c r="AC201" s="87">
        <v>119</v>
      </c>
      <c r="AD201" s="87">
        <v>73</v>
      </c>
      <c r="AE201" s="87">
        <v>467</v>
      </c>
      <c r="AF201" s="87">
        <v>75</v>
      </c>
      <c r="AG201" s="87">
        <v>24</v>
      </c>
      <c r="AH201" s="87">
        <v>60</v>
      </c>
      <c r="AI201" s="87">
        <v>50</v>
      </c>
      <c r="AJ201" s="87">
        <v>57</v>
      </c>
      <c r="AK201" s="87">
        <v>80</v>
      </c>
      <c r="AL201" s="87">
        <v>74</v>
      </c>
      <c r="AM201" s="87">
        <v>64</v>
      </c>
      <c r="AN201" s="87">
        <v>27</v>
      </c>
      <c r="AO201" s="87">
        <v>112</v>
      </c>
      <c r="AP201" s="87">
        <v>187</v>
      </c>
      <c r="AQ201" s="87">
        <v>117</v>
      </c>
      <c r="AR201" s="87">
        <v>0</v>
      </c>
      <c r="AS201" s="87">
        <v>0</v>
      </c>
      <c r="AT201" s="87">
        <v>0</v>
      </c>
      <c r="AU201" s="87">
        <v>108</v>
      </c>
      <c r="AV201" s="88">
        <v>80</v>
      </c>
      <c r="AW201" s="88">
        <v>80</v>
      </c>
      <c r="AX201" s="88">
        <v>54</v>
      </c>
      <c r="AY201" s="88">
        <v>49</v>
      </c>
      <c r="AZ201" s="88">
        <v>78</v>
      </c>
      <c r="BA201" s="88">
        <v>90</v>
      </c>
      <c r="BB201" s="88">
        <v>62</v>
      </c>
      <c r="BC201" s="89">
        <v>60</v>
      </c>
      <c r="BD201" s="89">
        <v>51</v>
      </c>
      <c r="BE201" s="89">
        <v>41</v>
      </c>
      <c r="BF201" s="89">
        <v>38</v>
      </c>
      <c r="BG201" s="89">
        <v>47</v>
      </c>
      <c r="BH201" s="89">
        <v>74</v>
      </c>
      <c r="BI201" s="89">
        <v>48</v>
      </c>
      <c r="BJ201" s="89">
        <v>53</v>
      </c>
      <c r="BK201" s="89">
        <v>48</v>
      </c>
      <c r="BL201" s="89">
        <v>77</v>
      </c>
      <c r="BM201" s="89">
        <v>89</v>
      </c>
      <c r="BN201" s="90">
        <v>61</v>
      </c>
    </row>
    <row r="202" spans="1:66" x14ac:dyDescent="0.45">
      <c r="A202" s="78">
        <f t="shared" ref="A202:A265" si="12">SUM(AK202:AU202)</f>
        <v>86</v>
      </c>
      <c r="B202" s="79">
        <f t="shared" si="10"/>
        <v>10</v>
      </c>
      <c r="C202" s="140">
        <f t="shared" si="11"/>
        <v>7.666666666666667</v>
      </c>
      <c r="D202" s="140">
        <v>7427</v>
      </c>
      <c r="E202" s="178" t="s">
        <v>125</v>
      </c>
      <c r="F202" s="76" t="s">
        <v>595</v>
      </c>
      <c r="G202" s="76" t="s">
        <v>626</v>
      </c>
      <c r="H202" s="86" t="s">
        <v>322</v>
      </c>
      <c r="I202" s="179" t="s">
        <v>863</v>
      </c>
      <c r="J202" s="87">
        <v>0</v>
      </c>
      <c r="K202" s="87">
        <v>0</v>
      </c>
      <c r="L202" s="87">
        <v>0</v>
      </c>
      <c r="M202" s="87">
        <v>0</v>
      </c>
      <c r="N202" s="87">
        <v>0</v>
      </c>
      <c r="O202" s="87">
        <v>0</v>
      </c>
      <c r="P202" s="87">
        <v>0</v>
      </c>
      <c r="Q202" s="87">
        <v>0</v>
      </c>
      <c r="R202" s="87">
        <v>0</v>
      </c>
      <c r="S202" s="87">
        <v>0</v>
      </c>
      <c r="T202" s="87">
        <v>0</v>
      </c>
      <c r="U202" s="87">
        <v>0</v>
      </c>
      <c r="V202" s="87">
        <v>0</v>
      </c>
      <c r="W202" s="87">
        <v>0</v>
      </c>
      <c r="X202" s="87">
        <v>0</v>
      </c>
      <c r="Y202" s="87">
        <v>0</v>
      </c>
      <c r="Z202" s="87">
        <v>0</v>
      </c>
      <c r="AA202" s="87">
        <v>0</v>
      </c>
      <c r="AB202" s="87">
        <v>0</v>
      </c>
      <c r="AC202" s="87">
        <v>0</v>
      </c>
      <c r="AD202" s="87">
        <v>0</v>
      </c>
      <c r="AE202" s="87">
        <v>0</v>
      </c>
      <c r="AF202" s="87">
        <v>2</v>
      </c>
      <c r="AG202" s="87">
        <v>6</v>
      </c>
      <c r="AH202" s="87">
        <v>7</v>
      </c>
      <c r="AI202" s="87">
        <v>2</v>
      </c>
      <c r="AJ202" s="87">
        <v>4</v>
      </c>
      <c r="AK202" s="87">
        <v>5</v>
      </c>
      <c r="AL202" s="87">
        <v>9</v>
      </c>
      <c r="AM202" s="87">
        <v>3</v>
      </c>
      <c r="AN202" s="87">
        <v>5</v>
      </c>
      <c r="AO202" s="87">
        <v>8</v>
      </c>
      <c r="AP202" s="87">
        <v>20</v>
      </c>
      <c r="AQ202" s="87">
        <v>5</v>
      </c>
      <c r="AR202" s="87">
        <v>8</v>
      </c>
      <c r="AS202" s="87">
        <v>9</v>
      </c>
      <c r="AT202" s="87">
        <v>4</v>
      </c>
      <c r="AU202" s="87">
        <v>10</v>
      </c>
      <c r="AV202" s="88">
        <v>10</v>
      </c>
      <c r="AW202" s="88">
        <v>10</v>
      </c>
      <c r="AX202" s="88">
        <v>6</v>
      </c>
      <c r="AY202" s="88">
        <v>7</v>
      </c>
      <c r="AZ202" s="88">
        <v>7</v>
      </c>
      <c r="BA202" s="88">
        <v>7</v>
      </c>
      <c r="BB202" s="88">
        <v>7</v>
      </c>
      <c r="BC202" s="89">
        <v>7</v>
      </c>
      <c r="BD202" s="89">
        <v>8</v>
      </c>
      <c r="BE202" s="89">
        <v>9</v>
      </c>
      <c r="BF202" s="89">
        <v>7</v>
      </c>
      <c r="BG202" s="89">
        <v>8</v>
      </c>
      <c r="BH202" s="89">
        <v>7</v>
      </c>
      <c r="BI202" s="89">
        <v>8</v>
      </c>
      <c r="BJ202" s="89">
        <v>7</v>
      </c>
      <c r="BK202" s="89">
        <v>8</v>
      </c>
      <c r="BL202" s="89">
        <v>7</v>
      </c>
      <c r="BM202" s="89">
        <v>8</v>
      </c>
      <c r="BN202" s="90">
        <v>7</v>
      </c>
    </row>
    <row r="203" spans="1:66" x14ac:dyDescent="0.45">
      <c r="A203" s="78">
        <f t="shared" si="12"/>
        <v>256</v>
      </c>
      <c r="B203" s="79">
        <f t="shared" si="10"/>
        <v>29</v>
      </c>
      <c r="C203" s="140">
        <f t="shared" si="11"/>
        <v>16.666666666666668</v>
      </c>
      <c r="D203" s="140">
        <v>2421</v>
      </c>
      <c r="E203" s="178" t="s">
        <v>125</v>
      </c>
      <c r="F203" s="76" t="s">
        <v>595</v>
      </c>
      <c r="G203" s="76" t="s">
        <v>626</v>
      </c>
      <c r="H203" s="86" t="s">
        <v>323</v>
      </c>
      <c r="I203" s="179" t="s">
        <v>864</v>
      </c>
      <c r="J203" s="87">
        <v>0</v>
      </c>
      <c r="K203" s="87">
        <v>0</v>
      </c>
      <c r="L203" s="87">
        <v>0</v>
      </c>
      <c r="M203" s="87">
        <v>0</v>
      </c>
      <c r="N203" s="87">
        <v>0</v>
      </c>
      <c r="O203" s="87">
        <v>0</v>
      </c>
      <c r="P203" s="87">
        <v>0</v>
      </c>
      <c r="Q203" s="87">
        <v>0</v>
      </c>
      <c r="R203" s="87">
        <v>0</v>
      </c>
      <c r="S203" s="87">
        <v>0</v>
      </c>
      <c r="T203" s="87">
        <v>0</v>
      </c>
      <c r="U203" s="87">
        <v>0</v>
      </c>
      <c r="V203" s="87">
        <v>0</v>
      </c>
      <c r="W203" s="87">
        <v>0</v>
      </c>
      <c r="X203" s="87">
        <v>0</v>
      </c>
      <c r="Y203" s="87">
        <v>0</v>
      </c>
      <c r="Z203" s="87">
        <v>0</v>
      </c>
      <c r="AA203" s="87">
        <v>0</v>
      </c>
      <c r="AB203" s="87">
        <v>17</v>
      </c>
      <c r="AC203" s="87">
        <v>16</v>
      </c>
      <c r="AD203" s="87">
        <v>10</v>
      </c>
      <c r="AE203" s="87">
        <v>11</v>
      </c>
      <c r="AF203" s="87">
        <v>9</v>
      </c>
      <c r="AG203" s="87">
        <v>10</v>
      </c>
      <c r="AH203" s="87">
        <v>17</v>
      </c>
      <c r="AI203" s="87">
        <v>14</v>
      </c>
      <c r="AJ203" s="87">
        <v>19</v>
      </c>
      <c r="AK203" s="87">
        <v>33</v>
      </c>
      <c r="AL203" s="87">
        <v>25</v>
      </c>
      <c r="AM203" s="87">
        <v>22</v>
      </c>
      <c r="AN203" s="87">
        <v>14</v>
      </c>
      <c r="AO203" s="87">
        <v>12</v>
      </c>
      <c r="AP203" s="87">
        <v>51</v>
      </c>
      <c r="AQ203" s="87">
        <v>28</v>
      </c>
      <c r="AR203" s="87">
        <v>21</v>
      </c>
      <c r="AS203" s="87">
        <v>13</v>
      </c>
      <c r="AT203" s="87">
        <v>22</v>
      </c>
      <c r="AU203" s="87">
        <v>15</v>
      </c>
      <c r="AV203" s="88">
        <v>29</v>
      </c>
      <c r="AW203" s="88">
        <v>29</v>
      </c>
      <c r="AX203" s="88">
        <v>21</v>
      </c>
      <c r="AY203" s="88">
        <v>21</v>
      </c>
      <c r="AZ203" s="88">
        <v>21</v>
      </c>
      <c r="BA203" s="88">
        <v>23</v>
      </c>
      <c r="BB203" s="88">
        <v>23</v>
      </c>
      <c r="BC203" s="89">
        <v>21</v>
      </c>
      <c r="BD203" s="89">
        <v>24</v>
      </c>
      <c r="BE203" s="89">
        <v>22</v>
      </c>
      <c r="BF203" s="89">
        <v>22</v>
      </c>
      <c r="BG203" s="89">
        <v>22</v>
      </c>
      <c r="BH203" s="89">
        <v>22</v>
      </c>
      <c r="BI203" s="89">
        <v>24</v>
      </c>
      <c r="BJ203" s="89">
        <v>22</v>
      </c>
      <c r="BK203" s="89">
        <v>22</v>
      </c>
      <c r="BL203" s="89">
        <v>23</v>
      </c>
      <c r="BM203" s="89">
        <v>24</v>
      </c>
      <c r="BN203" s="90">
        <v>24</v>
      </c>
    </row>
    <row r="204" spans="1:66" x14ac:dyDescent="0.45">
      <c r="A204" s="78">
        <f t="shared" si="12"/>
        <v>96828</v>
      </c>
      <c r="B204" s="79">
        <f t="shared" si="10"/>
        <v>8000</v>
      </c>
      <c r="C204" s="140">
        <f t="shared" si="11"/>
        <v>7272</v>
      </c>
      <c r="D204" s="140">
        <v>41593</v>
      </c>
      <c r="E204" s="178" t="s">
        <v>125</v>
      </c>
      <c r="F204" s="76" t="s">
        <v>595</v>
      </c>
      <c r="G204" s="76" t="s">
        <v>626</v>
      </c>
      <c r="H204" s="86" t="s">
        <v>324</v>
      </c>
      <c r="I204" s="179" t="s">
        <v>865</v>
      </c>
      <c r="J204" s="87">
        <v>0</v>
      </c>
      <c r="K204" s="87">
        <v>0</v>
      </c>
      <c r="L204" s="87">
        <v>0</v>
      </c>
      <c r="M204" s="87">
        <v>0</v>
      </c>
      <c r="N204" s="87">
        <v>0</v>
      </c>
      <c r="O204" s="87">
        <v>0</v>
      </c>
      <c r="P204" s="87">
        <v>0</v>
      </c>
      <c r="Q204" s="87">
        <v>0</v>
      </c>
      <c r="R204" s="87">
        <v>0</v>
      </c>
      <c r="S204" s="87">
        <v>0</v>
      </c>
      <c r="T204" s="87">
        <v>0</v>
      </c>
      <c r="U204" s="87">
        <v>0</v>
      </c>
      <c r="V204" s="87">
        <v>0</v>
      </c>
      <c r="W204" s="87">
        <v>0</v>
      </c>
      <c r="X204" s="87">
        <v>0</v>
      </c>
      <c r="Y204" s="87">
        <v>4589</v>
      </c>
      <c r="Z204" s="87">
        <v>8309</v>
      </c>
      <c r="AA204" s="87">
        <v>3075</v>
      </c>
      <c r="AB204" s="87">
        <v>10417</v>
      </c>
      <c r="AC204" s="87">
        <v>9071</v>
      </c>
      <c r="AD204" s="87">
        <v>10277</v>
      </c>
      <c r="AE204" s="87">
        <v>12866</v>
      </c>
      <c r="AF204" s="87">
        <v>9641</v>
      </c>
      <c r="AG204" s="87">
        <v>8795</v>
      </c>
      <c r="AH204" s="87">
        <v>7989</v>
      </c>
      <c r="AI204" s="87">
        <v>7018</v>
      </c>
      <c r="AJ204" s="87">
        <v>12525</v>
      </c>
      <c r="AK204" s="87">
        <v>9563</v>
      </c>
      <c r="AL204" s="87">
        <v>8312</v>
      </c>
      <c r="AM204" s="87">
        <v>10168</v>
      </c>
      <c r="AN204" s="87">
        <v>6169</v>
      </c>
      <c r="AO204" s="87">
        <v>10712</v>
      </c>
      <c r="AP204" s="87">
        <v>13957</v>
      </c>
      <c r="AQ204" s="87">
        <v>8873</v>
      </c>
      <c r="AR204" s="87">
        <v>7258</v>
      </c>
      <c r="AS204" s="87">
        <v>5231</v>
      </c>
      <c r="AT204" s="87">
        <v>11194</v>
      </c>
      <c r="AU204" s="87">
        <v>5391</v>
      </c>
      <c r="AV204" s="88">
        <v>8000</v>
      </c>
      <c r="AW204" s="88">
        <v>8000</v>
      </c>
      <c r="AX204" s="88">
        <v>9794</v>
      </c>
      <c r="AY204" s="88">
        <v>10039</v>
      </c>
      <c r="AZ204" s="88">
        <v>10319</v>
      </c>
      <c r="BA204" s="88">
        <v>9641</v>
      </c>
      <c r="BB204" s="88">
        <v>9800</v>
      </c>
      <c r="BC204" s="89">
        <v>10105</v>
      </c>
      <c r="BD204" s="89">
        <v>10159</v>
      </c>
      <c r="BE204" s="89">
        <v>10117</v>
      </c>
      <c r="BF204" s="89">
        <v>10075</v>
      </c>
      <c r="BG204" s="89">
        <v>9866</v>
      </c>
      <c r="BH204" s="89">
        <v>10344</v>
      </c>
      <c r="BI204" s="89">
        <v>10213</v>
      </c>
      <c r="BJ204" s="89">
        <v>9950</v>
      </c>
      <c r="BK204" s="89">
        <v>10121</v>
      </c>
      <c r="BL204" s="89">
        <v>10479</v>
      </c>
      <c r="BM204" s="89">
        <v>9851</v>
      </c>
      <c r="BN204" s="90">
        <v>9981</v>
      </c>
    </row>
    <row r="205" spans="1:66" x14ac:dyDescent="0.45">
      <c r="A205" s="78">
        <f t="shared" si="12"/>
        <v>1197813</v>
      </c>
      <c r="B205" s="79">
        <f t="shared" si="10"/>
        <v>98000</v>
      </c>
      <c r="C205" s="140">
        <f t="shared" si="11"/>
        <v>75254.666666666672</v>
      </c>
      <c r="D205" s="140">
        <v>684322</v>
      </c>
      <c r="E205" s="178" t="s">
        <v>125</v>
      </c>
      <c r="F205" s="76" t="s">
        <v>595</v>
      </c>
      <c r="G205" s="76" t="s">
        <v>626</v>
      </c>
      <c r="H205" s="86" t="s">
        <v>325</v>
      </c>
      <c r="I205" s="179" t="s">
        <v>866</v>
      </c>
      <c r="J205" s="87">
        <v>0</v>
      </c>
      <c r="K205" s="87">
        <v>0</v>
      </c>
      <c r="L205" s="87">
        <v>0</v>
      </c>
      <c r="M205" s="87">
        <v>0</v>
      </c>
      <c r="N205" s="87">
        <v>0</v>
      </c>
      <c r="O205" s="87">
        <v>0</v>
      </c>
      <c r="P205" s="87">
        <v>0</v>
      </c>
      <c r="Q205" s="87">
        <v>0</v>
      </c>
      <c r="R205" s="87">
        <v>0</v>
      </c>
      <c r="S205" s="87">
        <v>0</v>
      </c>
      <c r="T205" s="87">
        <v>0</v>
      </c>
      <c r="U205" s="87">
        <v>0</v>
      </c>
      <c r="V205" s="87">
        <v>0</v>
      </c>
      <c r="W205" s="87">
        <v>0</v>
      </c>
      <c r="X205" s="87">
        <v>0</v>
      </c>
      <c r="Y205" s="87">
        <v>100424</v>
      </c>
      <c r="Z205" s="87">
        <v>118833</v>
      </c>
      <c r="AA205" s="87">
        <v>86956</v>
      </c>
      <c r="AB205" s="87">
        <v>162844</v>
      </c>
      <c r="AC205" s="87">
        <v>116160</v>
      </c>
      <c r="AD205" s="87">
        <v>157393</v>
      </c>
      <c r="AE205" s="87">
        <v>165786</v>
      </c>
      <c r="AF205" s="87">
        <v>110346</v>
      </c>
      <c r="AG205" s="87">
        <v>135823</v>
      </c>
      <c r="AH205" s="87">
        <v>96895</v>
      </c>
      <c r="AI205" s="87">
        <v>117648</v>
      </c>
      <c r="AJ205" s="87">
        <v>149653</v>
      </c>
      <c r="AK205" s="87">
        <v>145806</v>
      </c>
      <c r="AL205" s="87">
        <v>117943</v>
      </c>
      <c r="AM205" s="87">
        <v>85073</v>
      </c>
      <c r="AN205" s="87">
        <v>178826</v>
      </c>
      <c r="AO205" s="87">
        <v>208455</v>
      </c>
      <c r="AP205" s="87">
        <v>81624</v>
      </c>
      <c r="AQ205" s="87">
        <v>73785</v>
      </c>
      <c r="AR205" s="87">
        <v>80537</v>
      </c>
      <c r="AS205" s="87">
        <v>93295</v>
      </c>
      <c r="AT205" s="87">
        <v>63235</v>
      </c>
      <c r="AU205" s="87">
        <v>69234</v>
      </c>
      <c r="AV205" s="88">
        <v>98000</v>
      </c>
      <c r="AW205" s="88">
        <v>80000</v>
      </c>
      <c r="AX205" s="88">
        <v>100627</v>
      </c>
      <c r="AY205" s="88">
        <v>104492</v>
      </c>
      <c r="AZ205" s="88">
        <v>103409</v>
      </c>
      <c r="BA205" s="88">
        <v>99814</v>
      </c>
      <c r="BB205" s="88">
        <v>100535</v>
      </c>
      <c r="BC205" s="89">
        <v>103646</v>
      </c>
      <c r="BD205" s="89">
        <v>103526</v>
      </c>
      <c r="BE205" s="89">
        <v>102917</v>
      </c>
      <c r="BF205" s="89">
        <v>101668</v>
      </c>
      <c r="BG205" s="89">
        <v>96795</v>
      </c>
      <c r="BH205" s="89">
        <v>102095</v>
      </c>
      <c r="BI205" s="89">
        <v>100845</v>
      </c>
      <c r="BJ205" s="89">
        <v>100675</v>
      </c>
      <c r="BK205" s="89">
        <v>103019</v>
      </c>
      <c r="BL205" s="89">
        <v>103593</v>
      </c>
      <c r="BM205" s="89">
        <v>99814</v>
      </c>
      <c r="BN205" s="90">
        <v>100535</v>
      </c>
    </row>
    <row r="206" spans="1:66" x14ac:dyDescent="0.45">
      <c r="A206" s="78">
        <f t="shared" si="12"/>
        <v>1493004</v>
      </c>
      <c r="B206" s="79">
        <f t="shared" si="10"/>
        <v>120000</v>
      </c>
      <c r="C206" s="140">
        <f t="shared" si="11"/>
        <v>96063.666666666672</v>
      </c>
      <c r="D206" s="140">
        <v>738794</v>
      </c>
      <c r="E206" s="178" t="s">
        <v>125</v>
      </c>
      <c r="F206" s="76" t="s">
        <v>595</v>
      </c>
      <c r="G206" s="76" t="s">
        <v>626</v>
      </c>
      <c r="H206" s="86" t="s">
        <v>326</v>
      </c>
      <c r="I206" s="179" t="s">
        <v>867</v>
      </c>
      <c r="J206" s="87">
        <v>0</v>
      </c>
      <c r="K206" s="87">
        <v>0</v>
      </c>
      <c r="L206" s="87">
        <v>0</v>
      </c>
      <c r="M206" s="87">
        <v>0</v>
      </c>
      <c r="N206" s="87">
        <v>0</v>
      </c>
      <c r="O206" s="87">
        <v>0</v>
      </c>
      <c r="P206" s="87">
        <v>0</v>
      </c>
      <c r="Q206" s="87">
        <v>0</v>
      </c>
      <c r="R206" s="87">
        <v>0</v>
      </c>
      <c r="S206" s="87">
        <v>0</v>
      </c>
      <c r="T206" s="87">
        <v>0</v>
      </c>
      <c r="U206" s="87">
        <v>0</v>
      </c>
      <c r="V206" s="87">
        <v>0</v>
      </c>
      <c r="W206" s="87">
        <v>0</v>
      </c>
      <c r="X206" s="87">
        <v>0</v>
      </c>
      <c r="Y206" s="87">
        <v>135419</v>
      </c>
      <c r="Z206" s="87">
        <v>144810</v>
      </c>
      <c r="AA206" s="87">
        <v>130473</v>
      </c>
      <c r="AB206" s="87">
        <v>189978</v>
      </c>
      <c r="AC206" s="87">
        <v>131981</v>
      </c>
      <c r="AD206" s="87">
        <v>146735</v>
      </c>
      <c r="AE206" s="87">
        <v>205820</v>
      </c>
      <c r="AF206" s="87">
        <v>161219</v>
      </c>
      <c r="AG206" s="87">
        <v>156039</v>
      </c>
      <c r="AH206" s="87">
        <v>114463</v>
      </c>
      <c r="AI206" s="87">
        <v>139702</v>
      </c>
      <c r="AJ206" s="87">
        <v>181107</v>
      </c>
      <c r="AK206" s="87">
        <v>185651</v>
      </c>
      <c r="AL206" s="87">
        <v>135697</v>
      </c>
      <c r="AM206" s="87">
        <v>111828</v>
      </c>
      <c r="AN206" s="87">
        <v>207481</v>
      </c>
      <c r="AO206" s="87">
        <v>265612</v>
      </c>
      <c r="AP206" s="87">
        <v>118341</v>
      </c>
      <c r="AQ206" s="87">
        <v>89710</v>
      </c>
      <c r="AR206" s="87">
        <v>90493</v>
      </c>
      <c r="AS206" s="87">
        <v>121020</v>
      </c>
      <c r="AT206" s="87">
        <v>84569</v>
      </c>
      <c r="AU206" s="87">
        <v>82602</v>
      </c>
      <c r="AV206" s="88">
        <v>120000</v>
      </c>
      <c r="AW206" s="88">
        <v>95000</v>
      </c>
      <c r="AX206" s="88">
        <v>128324</v>
      </c>
      <c r="AY206" s="88">
        <v>130791</v>
      </c>
      <c r="AZ206" s="88">
        <v>129775</v>
      </c>
      <c r="BA206" s="88">
        <v>128324</v>
      </c>
      <c r="BB206" s="88">
        <v>128313</v>
      </c>
      <c r="BC206" s="89">
        <v>131044</v>
      </c>
      <c r="BD206" s="89">
        <v>130582</v>
      </c>
      <c r="BE206" s="89">
        <v>130631</v>
      </c>
      <c r="BF206" s="89">
        <v>125523</v>
      </c>
      <c r="BG206" s="89">
        <v>125798</v>
      </c>
      <c r="BH206" s="89">
        <v>128537</v>
      </c>
      <c r="BI206" s="89">
        <v>127464</v>
      </c>
      <c r="BJ206" s="89">
        <v>126666</v>
      </c>
      <c r="BK206" s="89">
        <v>130312</v>
      </c>
      <c r="BL206" s="89">
        <v>129360</v>
      </c>
      <c r="BM206" s="89">
        <v>127374</v>
      </c>
      <c r="BN206" s="90">
        <v>128360</v>
      </c>
    </row>
    <row r="207" spans="1:66" x14ac:dyDescent="0.45">
      <c r="A207" s="78">
        <f t="shared" si="12"/>
        <v>6087</v>
      </c>
      <c r="B207" s="79">
        <f t="shared" si="10"/>
        <v>650</v>
      </c>
      <c r="C207" s="140">
        <f t="shared" si="11"/>
        <v>545.66666666666663</v>
      </c>
      <c r="D207" s="140">
        <v>1981</v>
      </c>
      <c r="E207" s="178" t="s">
        <v>125</v>
      </c>
      <c r="F207" s="76" t="s">
        <v>595</v>
      </c>
      <c r="G207" s="76" t="s">
        <v>627</v>
      </c>
      <c r="H207" s="86" t="s">
        <v>327</v>
      </c>
      <c r="I207" s="179" t="s">
        <v>868</v>
      </c>
      <c r="J207" s="87">
        <v>0</v>
      </c>
      <c r="K207" s="87">
        <v>0</v>
      </c>
      <c r="L207" s="87">
        <v>0</v>
      </c>
      <c r="M207" s="87">
        <v>0</v>
      </c>
      <c r="N207" s="87">
        <v>0</v>
      </c>
      <c r="O207" s="87">
        <v>0</v>
      </c>
      <c r="P207" s="87">
        <v>215</v>
      </c>
      <c r="Q207" s="87">
        <v>367</v>
      </c>
      <c r="R207" s="87">
        <v>352</v>
      </c>
      <c r="S207" s="87">
        <v>274</v>
      </c>
      <c r="T207" s="87">
        <v>178</v>
      </c>
      <c r="U207" s="87">
        <v>143</v>
      </c>
      <c r="V207" s="87">
        <v>166</v>
      </c>
      <c r="W207" s="87">
        <v>286</v>
      </c>
      <c r="X207" s="87">
        <v>155</v>
      </c>
      <c r="Y207" s="87">
        <v>159</v>
      </c>
      <c r="Z207" s="87">
        <v>70</v>
      </c>
      <c r="AA207" s="87">
        <v>100</v>
      </c>
      <c r="AB207" s="87">
        <v>110</v>
      </c>
      <c r="AC207" s="87">
        <v>411</v>
      </c>
      <c r="AD207" s="87">
        <v>328</v>
      </c>
      <c r="AE207" s="87">
        <v>546</v>
      </c>
      <c r="AF207" s="87">
        <v>468</v>
      </c>
      <c r="AG207" s="87">
        <v>332</v>
      </c>
      <c r="AH207" s="87">
        <v>492</v>
      </c>
      <c r="AI207" s="87">
        <v>422</v>
      </c>
      <c r="AJ207" s="87">
        <v>526</v>
      </c>
      <c r="AK207" s="87">
        <v>766</v>
      </c>
      <c r="AL207" s="87">
        <v>565</v>
      </c>
      <c r="AM207" s="87">
        <v>541</v>
      </c>
      <c r="AN207" s="87">
        <v>551</v>
      </c>
      <c r="AO207" s="87">
        <v>811</v>
      </c>
      <c r="AP207" s="87">
        <v>578</v>
      </c>
      <c r="AQ207" s="87">
        <v>0</v>
      </c>
      <c r="AR207" s="87">
        <v>638</v>
      </c>
      <c r="AS207" s="87">
        <v>561</v>
      </c>
      <c r="AT207" s="87">
        <v>653</v>
      </c>
      <c r="AU207" s="87">
        <v>423</v>
      </c>
      <c r="AV207" s="88">
        <v>650</v>
      </c>
      <c r="AW207" s="88">
        <v>650</v>
      </c>
      <c r="AX207" s="88">
        <v>423</v>
      </c>
      <c r="AY207" s="88">
        <v>424</v>
      </c>
      <c r="AZ207" s="88">
        <v>426</v>
      </c>
      <c r="BA207" s="88">
        <v>409</v>
      </c>
      <c r="BB207" s="88">
        <v>406</v>
      </c>
      <c r="BC207" s="89">
        <v>404</v>
      </c>
      <c r="BD207" s="89">
        <v>45</v>
      </c>
      <c r="BE207" s="89">
        <v>45</v>
      </c>
      <c r="BF207" s="89">
        <v>50</v>
      </c>
      <c r="BG207" s="89">
        <v>50</v>
      </c>
      <c r="BH207" s="89">
        <v>50</v>
      </c>
      <c r="BI207" s="89">
        <v>50</v>
      </c>
      <c r="BJ207" s="89">
        <v>49</v>
      </c>
      <c r="BK207" s="89">
        <v>50</v>
      </c>
      <c r="BL207" s="89">
        <v>51</v>
      </c>
      <c r="BM207" s="89">
        <v>52</v>
      </c>
      <c r="BN207" s="90">
        <v>49</v>
      </c>
    </row>
    <row r="208" spans="1:66" x14ac:dyDescent="0.45">
      <c r="A208" s="78">
        <f t="shared" si="12"/>
        <v>10958</v>
      </c>
      <c r="B208" s="79">
        <f t="shared" si="10"/>
        <v>960</v>
      </c>
      <c r="C208" s="140">
        <f t="shared" si="11"/>
        <v>736.66666666666663</v>
      </c>
      <c r="D208" s="140">
        <v>5189</v>
      </c>
      <c r="E208" s="178" t="s">
        <v>125</v>
      </c>
      <c r="F208" s="76" t="s">
        <v>595</v>
      </c>
      <c r="G208" s="76" t="s">
        <v>627</v>
      </c>
      <c r="H208" s="86" t="s">
        <v>328</v>
      </c>
      <c r="I208" s="179" t="s">
        <v>869</v>
      </c>
      <c r="J208" s="87">
        <v>0</v>
      </c>
      <c r="K208" s="87">
        <v>0</v>
      </c>
      <c r="L208" s="87">
        <v>0</v>
      </c>
      <c r="M208" s="87">
        <v>0</v>
      </c>
      <c r="N208" s="87">
        <v>0</v>
      </c>
      <c r="O208" s="87">
        <v>331</v>
      </c>
      <c r="P208" s="87">
        <v>237</v>
      </c>
      <c r="Q208" s="87">
        <v>31</v>
      </c>
      <c r="R208" s="87">
        <v>25</v>
      </c>
      <c r="S208" s="87">
        <v>18</v>
      </c>
      <c r="T208" s="87">
        <v>19</v>
      </c>
      <c r="U208" s="87">
        <v>13</v>
      </c>
      <c r="V208" s="87">
        <v>20</v>
      </c>
      <c r="W208" s="87">
        <v>57</v>
      </c>
      <c r="X208" s="87">
        <v>29</v>
      </c>
      <c r="Y208" s="87">
        <v>60</v>
      </c>
      <c r="Z208" s="87">
        <v>37</v>
      </c>
      <c r="AA208" s="87">
        <v>18</v>
      </c>
      <c r="AB208" s="87">
        <v>15</v>
      </c>
      <c r="AC208" s="87">
        <v>108</v>
      </c>
      <c r="AD208" s="87">
        <v>81</v>
      </c>
      <c r="AE208" s="87">
        <v>913</v>
      </c>
      <c r="AF208" s="87">
        <v>871</v>
      </c>
      <c r="AG208" s="87">
        <v>990</v>
      </c>
      <c r="AH208" s="87">
        <v>707</v>
      </c>
      <c r="AI208" s="87">
        <v>572</v>
      </c>
      <c r="AJ208" s="87">
        <v>883</v>
      </c>
      <c r="AK208" s="87">
        <v>1670</v>
      </c>
      <c r="AL208" s="87">
        <v>1175</v>
      </c>
      <c r="AM208" s="87">
        <v>841</v>
      </c>
      <c r="AN208" s="87">
        <v>705</v>
      </c>
      <c r="AO208" s="87">
        <v>2078</v>
      </c>
      <c r="AP208" s="87">
        <v>1538</v>
      </c>
      <c r="AQ208" s="87">
        <v>4</v>
      </c>
      <c r="AR208" s="87">
        <v>737</v>
      </c>
      <c r="AS208" s="87">
        <v>1416</v>
      </c>
      <c r="AT208" s="87">
        <v>390</v>
      </c>
      <c r="AU208" s="87">
        <v>404</v>
      </c>
      <c r="AV208" s="88">
        <v>960</v>
      </c>
      <c r="AW208" s="88">
        <v>960</v>
      </c>
      <c r="AX208" s="88">
        <v>604</v>
      </c>
      <c r="AY208" s="88">
        <v>608</v>
      </c>
      <c r="AZ208" s="88">
        <v>606</v>
      </c>
      <c r="BA208" s="88">
        <v>590</v>
      </c>
      <c r="BB208" s="88">
        <v>592</v>
      </c>
      <c r="BC208" s="89">
        <v>589</v>
      </c>
      <c r="BD208" s="89">
        <v>82</v>
      </c>
      <c r="BE208" s="89">
        <v>82</v>
      </c>
      <c r="BF208" s="89">
        <v>84</v>
      </c>
      <c r="BG208" s="89">
        <v>82</v>
      </c>
      <c r="BH208" s="89">
        <v>83</v>
      </c>
      <c r="BI208" s="89">
        <v>85</v>
      </c>
      <c r="BJ208" s="89">
        <v>83</v>
      </c>
      <c r="BK208" s="89">
        <v>86</v>
      </c>
      <c r="BL208" s="89">
        <v>84</v>
      </c>
      <c r="BM208" s="89">
        <v>84</v>
      </c>
      <c r="BN208" s="90">
        <v>85</v>
      </c>
    </row>
    <row r="209" spans="1:66" x14ac:dyDescent="0.45">
      <c r="A209" s="78">
        <f t="shared" si="12"/>
        <v>489372</v>
      </c>
      <c r="B209" s="79">
        <f t="shared" si="10"/>
        <v>57000</v>
      </c>
      <c r="C209" s="140">
        <f t="shared" si="11"/>
        <v>36951.333333333336</v>
      </c>
      <c r="D209" s="140">
        <v>123096</v>
      </c>
      <c r="E209" s="178" t="s">
        <v>125</v>
      </c>
      <c r="F209" s="76" t="s">
        <v>595</v>
      </c>
      <c r="G209" s="76" t="s">
        <v>627</v>
      </c>
      <c r="H209" s="86" t="s">
        <v>329</v>
      </c>
      <c r="I209" s="179" t="s">
        <v>870</v>
      </c>
      <c r="J209" s="87">
        <v>0</v>
      </c>
      <c r="K209" s="87">
        <v>0</v>
      </c>
      <c r="L209" s="87">
        <v>0</v>
      </c>
      <c r="M209" s="87">
        <v>0</v>
      </c>
      <c r="N209" s="87">
        <v>8158</v>
      </c>
      <c r="O209" s="87">
        <v>4708</v>
      </c>
      <c r="P209" s="87">
        <v>10871</v>
      </c>
      <c r="Q209" s="87">
        <v>2821</v>
      </c>
      <c r="R209" s="87">
        <v>502</v>
      </c>
      <c r="S209" s="87">
        <v>607</v>
      </c>
      <c r="T209" s="87">
        <v>1293</v>
      </c>
      <c r="U209" s="87">
        <v>1020</v>
      </c>
      <c r="V209" s="87">
        <v>1320</v>
      </c>
      <c r="W209" s="87">
        <v>2417</v>
      </c>
      <c r="X209" s="87">
        <v>3179</v>
      </c>
      <c r="Y209" s="87">
        <v>2518</v>
      </c>
      <c r="Z209" s="87">
        <v>850</v>
      </c>
      <c r="AA209" s="87">
        <v>1513</v>
      </c>
      <c r="AB209" s="87">
        <v>2163</v>
      </c>
      <c r="AC209" s="87">
        <v>12041</v>
      </c>
      <c r="AD209" s="87">
        <v>6547</v>
      </c>
      <c r="AE209" s="87">
        <v>32557</v>
      </c>
      <c r="AF209" s="87">
        <v>24371</v>
      </c>
      <c r="AG209" s="87">
        <v>32270</v>
      </c>
      <c r="AH209" s="87">
        <v>40242</v>
      </c>
      <c r="AI209" s="87">
        <v>29438</v>
      </c>
      <c r="AJ209" s="87">
        <v>35319</v>
      </c>
      <c r="AK209" s="87">
        <v>11904</v>
      </c>
      <c r="AL209" s="87">
        <v>32428</v>
      </c>
      <c r="AM209" s="87">
        <v>62414</v>
      </c>
      <c r="AN209" s="87">
        <v>11607</v>
      </c>
      <c r="AO209" s="87">
        <v>38830</v>
      </c>
      <c r="AP209" s="87">
        <v>50311</v>
      </c>
      <c r="AQ209" s="87">
        <v>121396</v>
      </c>
      <c r="AR209" s="87">
        <v>49628</v>
      </c>
      <c r="AS209" s="87">
        <v>54559</v>
      </c>
      <c r="AT209" s="87">
        <v>20322</v>
      </c>
      <c r="AU209" s="87">
        <v>35973</v>
      </c>
      <c r="AV209" s="88">
        <v>57000</v>
      </c>
      <c r="AW209" s="88">
        <v>48000</v>
      </c>
      <c r="AX209" s="88">
        <v>48018</v>
      </c>
      <c r="AY209" s="88">
        <v>48007</v>
      </c>
      <c r="AZ209" s="88">
        <v>48002</v>
      </c>
      <c r="BA209" s="88">
        <v>45952</v>
      </c>
      <c r="BB209" s="88">
        <v>45952</v>
      </c>
      <c r="BC209" s="89">
        <v>45952</v>
      </c>
      <c r="BD209" s="89">
        <v>9543</v>
      </c>
      <c r="BE209" s="89">
        <v>9543</v>
      </c>
      <c r="BF209" s="89">
        <v>9543</v>
      </c>
      <c r="BG209" s="89">
        <v>9543</v>
      </c>
      <c r="BH209" s="89">
        <v>9543</v>
      </c>
      <c r="BI209" s="89">
        <v>9543</v>
      </c>
      <c r="BJ209" s="89">
        <v>9543</v>
      </c>
      <c r="BK209" s="89">
        <v>9543</v>
      </c>
      <c r="BL209" s="89">
        <v>9543</v>
      </c>
      <c r="BM209" s="89">
        <v>9543</v>
      </c>
      <c r="BN209" s="90">
        <v>9543</v>
      </c>
    </row>
    <row r="210" spans="1:66" x14ac:dyDescent="0.45">
      <c r="A210" s="78">
        <f t="shared" si="12"/>
        <v>63226</v>
      </c>
      <c r="B210" s="79">
        <f t="shared" si="10"/>
        <v>6950</v>
      </c>
      <c r="C210" s="140">
        <f t="shared" si="11"/>
        <v>3251</v>
      </c>
      <c r="D210" s="140">
        <v>29</v>
      </c>
      <c r="E210" s="178" t="s">
        <v>125</v>
      </c>
      <c r="F210" s="76" t="s">
        <v>595</v>
      </c>
      <c r="G210" s="76" t="s">
        <v>627</v>
      </c>
      <c r="H210" s="86" t="s">
        <v>330</v>
      </c>
      <c r="I210" s="179" t="s">
        <v>871</v>
      </c>
      <c r="J210" s="87">
        <v>0</v>
      </c>
      <c r="K210" s="87">
        <v>0</v>
      </c>
      <c r="L210" s="87">
        <v>0</v>
      </c>
      <c r="M210" s="87">
        <v>0</v>
      </c>
      <c r="N210" s="87">
        <v>2031</v>
      </c>
      <c r="O210" s="87">
        <v>1043</v>
      </c>
      <c r="P210" s="87">
        <v>0</v>
      </c>
      <c r="Q210" s="87">
        <v>0</v>
      </c>
      <c r="R210" s="87">
        <v>0</v>
      </c>
      <c r="S210" s="87">
        <v>0</v>
      </c>
      <c r="T210" s="87">
        <v>195</v>
      </c>
      <c r="U210" s="87">
        <v>594</v>
      </c>
      <c r="V210" s="87">
        <v>421</v>
      </c>
      <c r="W210" s="87">
        <v>549</v>
      </c>
      <c r="X210" s="87">
        <v>1046</v>
      </c>
      <c r="Y210" s="87">
        <v>451</v>
      </c>
      <c r="Z210" s="87">
        <v>185</v>
      </c>
      <c r="AA210" s="87">
        <v>145</v>
      </c>
      <c r="AB210" s="87">
        <v>301</v>
      </c>
      <c r="AC210" s="87">
        <v>2049</v>
      </c>
      <c r="AD210" s="87">
        <v>1443</v>
      </c>
      <c r="AE210" s="87">
        <v>6172</v>
      </c>
      <c r="AF210" s="87">
        <v>4147</v>
      </c>
      <c r="AG210" s="87">
        <v>2978</v>
      </c>
      <c r="AH210" s="87">
        <v>9390</v>
      </c>
      <c r="AI210" s="87">
        <v>4470</v>
      </c>
      <c r="AJ210" s="87">
        <v>5661</v>
      </c>
      <c r="AK210" s="87">
        <v>5723</v>
      </c>
      <c r="AL210" s="87">
        <v>4826</v>
      </c>
      <c r="AM210" s="87">
        <v>5201</v>
      </c>
      <c r="AN210" s="87">
        <v>6238</v>
      </c>
      <c r="AO210" s="87">
        <v>8987</v>
      </c>
      <c r="AP210" s="87">
        <v>9862</v>
      </c>
      <c r="AQ210" s="87">
        <v>7139</v>
      </c>
      <c r="AR210" s="87">
        <v>5497</v>
      </c>
      <c r="AS210" s="87">
        <v>6430</v>
      </c>
      <c r="AT210" s="87">
        <v>3314</v>
      </c>
      <c r="AU210" s="87">
        <v>9</v>
      </c>
      <c r="AV210" s="88">
        <v>6950</v>
      </c>
      <c r="AW210" s="88">
        <v>5000</v>
      </c>
      <c r="AX210" s="88">
        <v>6317</v>
      </c>
      <c r="AY210" s="88">
        <v>6338</v>
      </c>
      <c r="AZ210" s="88">
        <v>6358</v>
      </c>
      <c r="BA210" s="88">
        <v>6056</v>
      </c>
      <c r="BB210" s="88">
        <v>6063</v>
      </c>
      <c r="BC210" s="89">
        <v>6070</v>
      </c>
      <c r="BD210" s="89">
        <v>1022</v>
      </c>
      <c r="BE210" s="89">
        <v>1022</v>
      </c>
      <c r="BF210" s="89">
        <v>1022</v>
      </c>
      <c r="BG210" s="89">
        <v>1022</v>
      </c>
      <c r="BH210" s="89">
        <v>1022</v>
      </c>
      <c r="BI210" s="89">
        <v>1022</v>
      </c>
      <c r="BJ210" s="89">
        <v>1022</v>
      </c>
      <c r="BK210" s="89">
        <v>1022</v>
      </c>
      <c r="BL210" s="89">
        <v>1022</v>
      </c>
      <c r="BM210" s="89">
        <v>1022</v>
      </c>
      <c r="BN210" s="90">
        <v>1022</v>
      </c>
    </row>
    <row r="211" spans="1:66" x14ac:dyDescent="0.45">
      <c r="A211" s="78">
        <f t="shared" si="12"/>
        <v>1360</v>
      </c>
      <c r="B211" s="79">
        <f t="shared" si="10"/>
        <v>190</v>
      </c>
      <c r="C211" s="140">
        <f t="shared" si="11"/>
        <v>94.666666666666671</v>
      </c>
      <c r="D211" s="140">
        <v>399</v>
      </c>
      <c r="E211" s="178" t="s">
        <v>125</v>
      </c>
      <c r="F211" s="76" t="s">
        <v>595</v>
      </c>
      <c r="G211" s="76" t="s">
        <v>627</v>
      </c>
      <c r="H211" s="86" t="s">
        <v>331</v>
      </c>
      <c r="I211" s="179" t="s">
        <v>872</v>
      </c>
      <c r="J211" s="87">
        <v>0</v>
      </c>
      <c r="K211" s="87">
        <v>0</v>
      </c>
      <c r="L211" s="87">
        <v>0</v>
      </c>
      <c r="M211" s="87">
        <v>0</v>
      </c>
      <c r="N211" s="87">
        <v>371</v>
      </c>
      <c r="O211" s="87">
        <v>1205</v>
      </c>
      <c r="P211" s="87">
        <v>242</v>
      </c>
      <c r="Q211" s="87">
        <v>7</v>
      </c>
      <c r="R211" s="87">
        <v>0</v>
      </c>
      <c r="S211" s="87">
        <v>0</v>
      </c>
      <c r="T211" s="87">
        <v>0</v>
      </c>
      <c r="U211" s="87">
        <v>0</v>
      </c>
      <c r="V211" s="87">
        <v>15</v>
      </c>
      <c r="W211" s="87">
        <v>42</v>
      </c>
      <c r="X211" s="87">
        <v>15</v>
      </c>
      <c r="Y211" s="87">
        <v>13</v>
      </c>
      <c r="Z211" s="87">
        <v>5</v>
      </c>
      <c r="AA211" s="87">
        <v>9</v>
      </c>
      <c r="AB211" s="87">
        <v>6</v>
      </c>
      <c r="AC211" s="87">
        <v>29</v>
      </c>
      <c r="AD211" s="87">
        <v>19</v>
      </c>
      <c r="AE211" s="87">
        <v>88</v>
      </c>
      <c r="AF211" s="87">
        <v>229</v>
      </c>
      <c r="AG211" s="87">
        <v>170</v>
      </c>
      <c r="AH211" s="87">
        <v>94</v>
      </c>
      <c r="AI211" s="87">
        <v>84</v>
      </c>
      <c r="AJ211" s="87">
        <v>155</v>
      </c>
      <c r="AK211" s="87">
        <v>134</v>
      </c>
      <c r="AL211" s="87">
        <v>161</v>
      </c>
      <c r="AM211" s="87">
        <v>112</v>
      </c>
      <c r="AN211" s="87">
        <v>101</v>
      </c>
      <c r="AO211" s="87">
        <v>143</v>
      </c>
      <c r="AP211" s="87">
        <v>199</v>
      </c>
      <c r="AQ211" s="87">
        <v>175</v>
      </c>
      <c r="AR211" s="87">
        <v>51</v>
      </c>
      <c r="AS211" s="87">
        <v>116</v>
      </c>
      <c r="AT211" s="87">
        <v>97</v>
      </c>
      <c r="AU211" s="87">
        <v>71</v>
      </c>
      <c r="AV211" s="88">
        <v>190</v>
      </c>
      <c r="AW211" s="88">
        <v>190</v>
      </c>
      <c r="AX211" s="88">
        <v>92</v>
      </c>
      <c r="AY211" s="88">
        <v>95</v>
      </c>
      <c r="AZ211" s="88">
        <v>94</v>
      </c>
      <c r="BA211" s="88">
        <v>89</v>
      </c>
      <c r="BB211" s="88">
        <v>92</v>
      </c>
      <c r="BC211" s="89">
        <v>89</v>
      </c>
      <c r="BD211" s="89">
        <v>10</v>
      </c>
      <c r="BE211" s="89">
        <v>10</v>
      </c>
      <c r="BF211" s="89">
        <v>10</v>
      </c>
      <c r="BG211" s="89">
        <v>10</v>
      </c>
      <c r="BH211" s="89">
        <v>12</v>
      </c>
      <c r="BI211" s="89">
        <v>9</v>
      </c>
      <c r="BJ211" s="89">
        <v>9</v>
      </c>
      <c r="BK211" s="89">
        <v>12</v>
      </c>
      <c r="BL211" s="89">
        <v>11</v>
      </c>
      <c r="BM211" s="89">
        <v>8</v>
      </c>
      <c r="BN211" s="90">
        <v>12</v>
      </c>
    </row>
    <row r="212" spans="1:66" x14ac:dyDescent="0.45">
      <c r="A212" s="78">
        <f t="shared" si="12"/>
        <v>921</v>
      </c>
      <c r="B212" s="79">
        <f t="shared" si="10"/>
        <v>99</v>
      </c>
      <c r="C212" s="140">
        <f t="shared" si="11"/>
        <v>63</v>
      </c>
      <c r="D212" s="140">
        <v>65</v>
      </c>
      <c r="E212" s="178" t="s">
        <v>125</v>
      </c>
      <c r="F212" s="76" t="s">
        <v>595</v>
      </c>
      <c r="G212" s="76" t="s">
        <v>627</v>
      </c>
      <c r="H212" s="86" t="s">
        <v>332</v>
      </c>
      <c r="I212" s="179" t="s">
        <v>873</v>
      </c>
      <c r="J212" s="87">
        <v>0</v>
      </c>
      <c r="K212" s="87">
        <v>0</v>
      </c>
      <c r="L212" s="87">
        <v>0</v>
      </c>
      <c r="M212" s="87">
        <v>0</v>
      </c>
      <c r="N212" s="87">
        <v>0</v>
      </c>
      <c r="O212" s="87">
        <v>0</v>
      </c>
      <c r="P212" s="87">
        <v>0</v>
      </c>
      <c r="Q212" s="87">
        <v>0</v>
      </c>
      <c r="R212" s="87">
        <v>0</v>
      </c>
      <c r="S212" s="87">
        <v>0</v>
      </c>
      <c r="T212" s="87">
        <v>0</v>
      </c>
      <c r="U212" s="87">
        <v>26</v>
      </c>
      <c r="V212" s="87">
        <v>43</v>
      </c>
      <c r="W212" s="87">
        <v>207</v>
      </c>
      <c r="X212" s="87">
        <v>31</v>
      </c>
      <c r="Y212" s="87">
        <v>5</v>
      </c>
      <c r="Z212" s="87">
        <v>13</v>
      </c>
      <c r="AA212" s="87">
        <v>8</v>
      </c>
      <c r="AB212" s="87">
        <v>18</v>
      </c>
      <c r="AC212" s="87">
        <v>81</v>
      </c>
      <c r="AD212" s="87">
        <v>64</v>
      </c>
      <c r="AE212" s="87">
        <v>97</v>
      </c>
      <c r="AF212" s="87">
        <v>45</v>
      </c>
      <c r="AG212" s="87">
        <v>40</v>
      </c>
      <c r="AH212" s="87">
        <v>85</v>
      </c>
      <c r="AI212" s="87">
        <v>70</v>
      </c>
      <c r="AJ212" s="87">
        <v>66</v>
      </c>
      <c r="AK212" s="87">
        <v>87</v>
      </c>
      <c r="AL212" s="87">
        <v>83</v>
      </c>
      <c r="AM212" s="87">
        <v>79</v>
      </c>
      <c r="AN212" s="87">
        <v>80</v>
      </c>
      <c r="AO212" s="87">
        <v>35</v>
      </c>
      <c r="AP212" s="87">
        <v>181</v>
      </c>
      <c r="AQ212" s="87">
        <v>136</v>
      </c>
      <c r="AR212" s="87">
        <v>51</v>
      </c>
      <c r="AS212" s="87">
        <v>61</v>
      </c>
      <c r="AT212" s="87">
        <v>78</v>
      </c>
      <c r="AU212" s="87">
        <v>50</v>
      </c>
      <c r="AV212" s="88">
        <v>99</v>
      </c>
      <c r="AW212" s="88">
        <v>99</v>
      </c>
      <c r="AX212" s="88">
        <v>64</v>
      </c>
      <c r="AY212" s="88">
        <v>64</v>
      </c>
      <c r="AZ212" s="88">
        <v>64</v>
      </c>
      <c r="BA212" s="88">
        <v>62</v>
      </c>
      <c r="BB212" s="88">
        <v>62</v>
      </c>
      <c r="BC212" s="89">
        <v>62</v>
      </c>
      <c r="BD212" s="89">
        <v>9</v>
      </c>
      <c r="BE212" s="89">
        <v>9</v>
      </c>
      <c r="BF212" s="89">
        <v>9</v>
      </c>
      <c r="BG212" s="89">
        <v>9</v>
      </c>
      <c r="BH212" s="89">
        <v>9</v>
      </c>
      <c r="BI212" s="89">
        <v>9</v>
      </c>
      <c r="BJ212" s="89">
        <v>9</v>
      </c>
      <c r="BK212" s="89">
        <v>9</v>
      </c>
      <c r="BL212" s="89">
        <v>9</v>
      </c>
      <c r="BM212" s="89">
        <v>9</v>
      </c>
      <c r="BN212" s="90">
        <v>9</v>
      </c>
    </row>
    <row r="213" spans="1:66" x14ac:dyDescent="0.45">
      <c r="A213" s="78">
        <f t="shared" si="12"/>
        <v>29316</v>
      </c>
      <c r="B213" s="79">
        <f t="shared" si="10"/>
        <v>3500</v>
      </c>
      <c r="C213" s="140">
        <f t="shared" si="11"/>
        <v>2104.6666666666665</v>
      </c>
      <c r="D213" s="140">
        <v>35950</v>
      </c>
      <c r="E213" s="178" t="s">
        <v>125</v>
      </c>
      <c r="F213" s="76" t="s">
        <v>595</v>
      </c>
      <c r="G213" s="76" t="s">
        <v>627</v>
      </c>
      <c r="H213" s="86" t="s">
        <v>333</v>
      </c>
      <c r="I213" s="179" t="s">
        <v>874</v>
      </c>
      <c r="J213" s="87">
        <v>0</v>
      </c>
      <c r="K213" s="87">
        <v>0</v>
      </c>
      <c r="L213" s="87">
        <v>0</v>
      </c>
      <c r="M213" s="87">
        <v>0</v>
      </c>
      <c r="N213" s="87">
        <v>0</v>
      </c>
      <c r="O213" s="87">
        <v>0</v>
      </c>
      <c r="P213" s="87">
        <v>0</v>
      </c>
      <c r="Q213" s="87">
        <v>161</v>
      </c>
      <c r="R213" s="87">
        <v>156</v>
      </c>
      <c r="S213" s="87">
        <v>191</v>
      </c>
      <c r="T213" s="87">
        <v>246</v>
      </c>
      <c r="U213" s="87">
        <v>247</v>
      </c>
      <c r="V213" s="87">
        <v>364</v>
      </c>
      <c r="W213" s="87">
        <v>383</v>
      </c>
      <c r="X213" s="87">
        <v>330</v>
      </c>
      <c r="Y213" s="87">
        <v>270</v>
      </c>
      <c r="Z213" s="87">
        <v>331</v>
      </c>
      <c r="AA213" s="87">
        <v>479</v>
      </c>
      <c r="AB213" s="87">
        <v>609</v>
      </c>
      <c r="AC213" s="87">
        <v>1273</v>
      </c>
      <c r="AD213" s="87">
        <v>866</v>
      </c>
      <c r="AE213" s="87">
        <v>4061</v>
      </c>
      <c r="AF213" s="87">
        <v>1945</v>
      </c>
      <c r="AG213" s="87">
        <v>2811</v>
      </c>
      <c r="AH213" s="87">
        <v>2049</v>
      </c>
      <c r="AI213" s="87">
        <v>2508</v>
      </c>
      <c r="AJ213" s="87">
        <v>3625</v>
      </c>
      <c r="AK213" s="87">
        <v>3323</v>
      </c>
      <c r="AL213" s="87">
        <v>3137</v>
      </c>
      <c r="AM213" s="87">
        <v>4852</v>
      </c>
      <c r="AN213" s="87">
        <v>960</v>
      </c>
      <c r="AO213" s="87">
        <v>0</v>
      </c>
      <c r="AP213" s="87">
        <v>0</v>
      </c>
      <c r="AQ213" s="87">
        <v>1392</v>
      </c>
      <c r="AR213" s="87">
        <v>9338</v>
      </c>
      <c r="AS213" s="87">
        <v>2514</v>
      </c>
      <c r="AT213" s="87">
        <v>1917</v>
      </c>
      <c r="AU213" s="87">
        <v>1883</v>
      </c>
      <c r="AV213" s="88">
        <v>3500</v>
      </c>
      <c r="AW213" s="88">
        <v>3500</v>
      </c>
      <c r="AX213" s="88">
        <v>2200</v>
      </c>
      <c r="AY213" s="88">
        <v>2262</v>
      </c>
      <c r="AZ213" s="88">
        <v>2243</v>
      </c>
      <c r="BA213" s="88">
        <v>2143</v>
      </c>
      <c r="BB213" s="88">
        <v>2124</v>
      </c>
      <c r="BC213" s="89">
        <v>2113</v>
      </c>
      <c r="BD213" s="89">
        <v>354</v>
      </c>
      <c r="BE213" s="89">
        <v>370</v>
      </c>
      <c r="BF213" s="89">
        <v>372</v>
      </c>
      <c r="BG213" s="89">
        <v>345</v>
      </c>
      <c r="BH213" s="89">
        <v>360</v>
      </c>
      <c r="BI213" s="89">
        <v>349</v>
      </c>
      <c r="BJ213" s="89">
        <v>354</v>
      </c>
      <c r="BK213" s="89">
        <v>416</v>
      </c>
      <c r="BL213" s="89">
        <v>397</v>
      </c>
      <c r="BM213" s="89">
        <v>359</v>
      </c>
      <c r="BN213" s="90">
        <v>340</v>
      </c>
    </row>
    <row r="214" spans="1:66" x14ac:dyDescent="0.45">
      <c r="A214" s="78">
        <f t="shared" si="12"/>
        <v>6680</v>
      </c>
      <c r="B214" s="79">
        <f t="shared" si="10"/>
        <v>550</v>
      </c>
      <c r="C214" s="140">
        <f t="shared" si="11"/>
        <v>227</v>
      </c>
      <c r="D214" s="140">
        <v>9</v>
      </c>
      <c r="E214" s="178" t="s">
        <v>125</v>
      </c>
      <c r="F214" s="76" t="s">
        <v>595</v>
      </c>
      <c r="G214" s="76" t="s">
        <v>627</v>
      </c>
      <c r="H214" s="86" t="s">
        <v>334</v>
      </c>
      <c r="I214" s="179" t="s">
        <v>875</v>
      </c>
      <c r="J214" s="87">
        <v>0</v>
      </c>
      <c r="K214" s="87">
        <v>0</v>
      </c>
      <c r="L214" s="87">
        <v>0</v>
      </c>
      <c r="M214" s="87">
        <v>0</v>
      </c>
      <c r="N214" s="87">
        <v>0</v>
      </c>
      <c r="O214" s="87">
        <v>0</v>
      </c>
      <c r="P214" s="87">
        <v>371</v>
      </c>
      <c r="Q214" s="87">
        <v>636</v>
      </c>
      <c r="R214" s="87">
        <v>182</v>
      </c>
      <c r="S214" s="87">
        <v>250</v>
      </c>
      <c r="T214" s="87">
        <v>273</v>
      </c>
      <c r="U214" s="87">
        <v>118</v>
      </c>
      <c r="V214" s="87">
        <v>192</v>
      </c>
      <c r="W214" s="87">
        <v>345</v>
      </c>
      <c r="X214" s="87">
        <v>142</v>
      </c>
      <c r="Y214" s="87">
        <v>114</v>
      </c>
      <c r="Z214" s="87">
        <v>96</v>
      </c>
      <c r="AA214" s="87">
        <v>70</v>
      </c>
      <c r="AB214" s="87">
        <v>105</v>
      </c>
      <c r="AC214" s="87">
        <v>611</v>
      </c>
      <c r="AD214" s="87">
        <v>274</v>
      </c>
      <c r="AE214" s="87">
        <v>391</v>
      </c>
      <c r="AF214" s="87">
        <v>480</v>
      </c>
      <c r="AG214" s="87">
        <v>334</v>
      </c>
      <c r="AH214" s="87">
        <v>594</v>
      </c>
      <c r="AI214" s="87">
        <v>341</v>
      </c>
      <c r="AJ214" s="87">
        <v>614</v>
      </c>
      <c r="AK214" s="87">
        <v>712</v>
      </c>
      <c r="AL214" s="87">
        <v>408</v>
      </c>
      <c r="AM214" s="87">
        <v>688</v>
      </c>
      <c r="AN214" s="87">
        <v>350</v>
      </c>
      <c r="AO214" s="87">
        <v>1094</v>
      </c>
      <c r="AP214" s="87">
        <v>1576</v>
      </c>
      <c r="AQ214" s="87">
        <v>864</v>
      </c>
      <c r="AR214" s="87">
        <v>307</v>
      </c>
      <c r="AS214" s="87">
        <v>328</v>
      </c>
      <c r="AT214" s="87">
        <v>352</v>
      </c>
      <c r="AU214" s="87">
        <v>1</v>
      </c>
      <c r="AV214" s="88">
        <v>550</v>
      </c>
      <c r="AW214" s="88">
        <v>550</v>
      </c>
      <c r="AX214" s="88">
        <v>505</v>
      </c>
      <c r="AY214" s="88">
        <v>508</v>
      </c>
      <c r="AZ214" s="88">
        <v>512</v>
      </c>
      <c r="BA214" s="88">
        <v>500</v>
      </c>
      <c r="BB214" s="88">
        <v>504</v>
      </c>
      <c r="BC214" s="89">
        <v>507</v>
      </c>
      <c r="BD214" s="89">
        <v>57</v>
      </c>
      <c r="BE214" s="89">
        <v>57</v>
      </c>
      <c r="BF214" s="89">
        <v>57</v>
      </c>
      <c r="BG214" s="89">
        <v>57</v>
      </c>
      <c r="BH214" s="89">
        <v>57</v>
      </c>
      <c r="BI214" s="89">
        <v>57</v>
      </c>
      <c r="BJ214" s="89">
        <v>57</v>
      </c>
      <c r="BK214" s="89">
        <v>57</v>
      </c>
      <c r="BL214" s="89">
        <v>57</v>
      </c>
      <c r="BM214" s="89">
        <v>57</v>
      </c>
      <c r="BN214" s="90">
        <v>57</v>
      </c>
    </row>
    <row r="215" spans="1:66" x14ac:dyDescent="0.45">
      <c r="A215" s="78">
        <f t="shared" si="12"/>
        <v>8993</v>
      </c>
      <c r="B215" s="79">
        <f t="shared" si="10"/>
        <v>1050</v>
      </c>
      <c r="C215" s="140">
        <f t="shared" si="11"/>
        <v>476.33333333333331</v>
      </c>
      <c r="D215" s="140">
        <v>4079</v>
      </c>
      <c r="E215" s="178" t="s">
        <v>125</v>
      </c>
      <c r="F215" s="76" t="s">
        <v>595</v>
      </c>
      <c r="G215" s="76" t="s">
        <v>627</v>
      </c>
      <c r="H215" s="86" t="s">
        <v>335</v>
      </c>
      <c r="I215" s="179" t="s">
        <v>876</v>
      </c>
      <c r="J215" s="87">
        <v>0</v>
      </c>
      <c r="K215" s="87">
        <v>0</v>
      </c>
      <c r="L215" s="87">
        <v>0</v>
      </c>
      <c r="M215" s="87">
        <v>0</v>
      </c>
      <c r="N215" s="87">
        <v>0</v>
      </c>
      <c r="O215" s="87">
        <v>0</v>
      </c>
      <c r="P215" s="87">
        <v>459</v>
      </c>
      <c r="Q215" s="87">
        <v>110</v>
      </c>
      <c r="R215" s="87">
        <v>31</v>
      </c>
      <c r="S215" s="87">
        <v>19</v>
      </c>
      <c r="T215" s="87">
        <v>43</v>
      </c>
      <c r="U215" s="87">
        <v>44</v>
      </c>
      <c r="V215" s="87">
        <v>53</v>
      </c>
      <c r="W215" s="87">
        <v>195</v>
      </c>
      <c r="X215" s="87">
        <v>55</v>
      </c>
      <c r="Y215" s="87">
        <v>71</v>
      </c>
      <c r="Z215" s="87">
        <v>28</v>
      </c>
      <c r="AA215" s="87">
        <v>55</v>
      </c>
      <c r="AB215" s="87">
        <v>60</v>
      </c>
      <c r="AC215" s="87">
        <v>309</v>
      </c>
      <c r="AD215" s="87">
        <v>137</v>
      </c>
      <c r="AE215" s="87">
        <v>1111</v>
      </c>
      <c r="AF215" s="87">
        <v>766</v>
      </c>
      <c r="AG215" s="87">
        <v>799</v>
      </c>
      <c r="AH215" s="87">
        <v>644</v>
      </c>
      <c r="AI215" s="87">
        <v>723</v>
      </c>
      <c r="AJ215" s="87">
        <v>1010</v>
      </c>
      <c r="AK215" s="87">
        <v>1023</v>
      </c>
      <c r="AL215" s="87">
        <v>862</v>
      </c>
      <c r="AM215" s="87">
        <v>956</v>
      </c>
      <c r="AN215" s="87">
        <v>364</v>
      </c>
      <c r="AO215" s="87">
        <v>311</v>
      </c>
      <c r="AP215" s="87">
        <v>1833</v>
      </c>
      <c r="AQ215" s="87">
        <v>1323</v>
      </c>
      <c r="AR215" s="87">
        <v>892</v>
      </c>
      <c r="AS215" s="87">
        <v>887</v>
      </c>
      <c r="AT215" s="87">
        <v>522</v>
      </c>
      <c r="AU215" s="87">
        <v>20</v>
      </c>
      <c r="AV215" s="88">
        <v>1050</v>
      </c>
      <c r="AW215" s="88">
        <v>1050</v>
      </c>
      <c r="AX215" s="88">
        <v>722</v>
      </c>
      <c r="AY215" s="88">
        <v>710</v>
      </c>
      <c r="AZ215" s="88">
        <v>707</v>
      </c>
      <c r="BA215" s="88">
        <v>692</v>
      </c>
      <c r="BB215" s="88">
        <v>695</v>
      </c>
      <c r="BC215" s="89">
        <v>696</v>
      </c>
      <c r="BD215" s="89">
        <v>52</v>
      </c>
      <c r="BE215" s="89">
        <v>56</v>
      </c>
      <c r="BF215" s="89">
        <v>60</v>
      </c>
      <c r="BG215" s="89">
        <v>53</v>
      </c>
      <c r="BH215" s="89">
        <v>55</v>
      </c>
      <c r="BI215" s="89">
        <v>67</v>
      </c>
      <c r="BJ215" s="89">
        <v>65</v>
      </c>
      <c r="BK215" s="89">
        <v>52</v>
      </c>
      <c r="BL215" s="89">
        <v>50</v>
      </c>
      <c r="BM215" s="89">
        <v>47</v>
      </c>
      <c r="BN215" s="90">
        <v>50</v>
      </c>
    </row>
    <row r="216" spans="1:66" x14ac:dyDescent="0.45">
      <c r="A216" s="78">
        <f t="shared" si="12"/>
        <v>347714</v>
      </c>
      <c r="B216" s="79">
        <f t="shared" si="10"/>
        <v>38000</v>
      </c>
      <c r="C216" s="140">
        <f t="shared" si="11"/>
        <v>27618.333333333332</v>
      </c>
      <c r="D216" s="140">
        <v>92244</v>
      </c>
      <c r="E216" s="178" t="s">
        <v>125</v>
      </c>
      <c r="F216" s="76" t="s">
        <v>595</v>
      </c>
      <c r="G216" s="76" t="s">
        <v>627</v>
      </c>
      <c r="H216" s="86" t="s">
        <v>336</v>
      </c>
      <c r="I216" s="179" t="s">
        <v>877</v>
      </c>
      <c r="J216" s="87">
        <v>0</v>
      </c>
      <c r="K216" s="87">
        <v>0</v>
      </c>
      <c r="L216" s="87">
        <v>0</v>
      </c>
      <c r="M216" s="87">
        <v>0</v>
      </c>
      <c r="N216" s="87">
        <v>0</v>
      </c>
      <c r="O216" s="87">
        <v>165</v>
      </c>
      <c r="P216" s="87">
        <v>7909</v>
      </c>
      <c r="Q216" s="87">
        <v>4048</v>
      </c>
      <c r="R216" s="87">
        <v>1429</v>
      </c>
      <c r="S216" s="87">
        <v>237</v>
      </c>
      <c r="T216" s="87">
        <v>438</v>
      </c>
      <c r="U216" s="87">
        <v>296</v>
      </c>
      <c r="V216" s="87">
        <v>575</v>
      </c>
      <c r="W216" s="87">
        <v>2130</v>
      </c>
      <c r="X216" s="87">
        <v>1718</v>
      </c>
      <c r="Y216" s="87">
        <v>1295</v>
      </c>
      <c r="Z216" s="87">
        <v>326</v>
      </c>
      <c r="AA216" s="87">
        <v>590</v>
      </c>
      <c r="AB216" s="87">
        <v>1115</v>
      </c>
      <c r="AC216" s="87">
        <v>7800</v>
      </c>
      <c r="AD216" s="87">
        <v>3716</v>
      </c>
      <c r="AE216" s="87">
        <v>39220</v>
      </c>
      <c r="AF216" s="87">
        <v>23540</v>
      </c>
      <c r="AG216" s="87">
        <v>28694</v>
      </c>
      <c r="AH216" s="87">
        <v>19508</v>
      </c>
      <c r="AI216" s="87">
        <v>26464</v>
      </c>
      <c r="AJ216" s="87">
        <v>40201</v>
      </c>
      <c r="AK216" s="87">
        <v>31645</v>
      </c>
      <c r="AL216" s="87">
        <v>17417</v>
      </c>
      <c r="AM216" s="87">
        <v>26102</v>
      </c>
      <c r="AN216" s="87">
        <v>23009</v>
      </c>
      <c r="AO216" s="87">
        <v>49522</v>
      </c>
      <c r="AP216" s="87">
        <v>42578</v>
      </c>
      <c r="AQ216" s="87">
        <v>42641</v>
      </c>
      <c r="AR216" s="87">
        <v>31945</v>
      </c>
      <c r="AS216" s="87">
        <v>45572</v>
      </c>
      <c r="AT216" s="87">
        <v>16349</v>
      </c>
      <c r="AU216" s="87">
        <v>20934</v>
      </c>
      <c r="AV216" s="88">
        <v>38000</v>
      </c>
      <c r="AW216" s="88">
        <v>33000</v>
      </c>
      <c r="AX216" s="88">
        <v>31336</v>
      </c>
      <c r="AY216" s="88">
        <v>31221</v>
      </c>
      <c r="AZ216" s="88">
        <v>30929</v>
      </c>
      <c r="BA216" s="88">
        <v>30161</v>
      </c>
      <c r="BB216" s="88">
        <v>30416</v>
      </c>
      <c r="BC216" s="89">
        <v>30554</v>
      </c>
      <c r="BD216" s="89">
        <v>6158</v>
      </c>
      <c r="BE216" s="89">
        <v>6169</v>
      </c>
      <c r="BF216" s="89">
        <v>6019</v>
      </c>
      <c r="BG216" s="89">
        <v>6074</v>
      </c>
      <c r="BH216" s="89">
        <v>6453</v>
      </c>
      <c r="BI216" s="89">
        <v>6440</v>
      </c>
      <c r="BJ216" s="89">
        <v>6412</v>
      </c>
      <c r="BK216" s="89">
        <v>6301</v>
      </c>
      <c r="BL216" s="89">
        <v>6010</v>
      </c>
      <c r="BM216" s="89">
        <v>6166</v>
      </c>
      <c r="BN216" s="90">
        <v>6421</v>
      </c>
    </row>
    <row r="217" spans="1:66" x14ac:dyDescent="0.45">
      <c r="A217" s="78">
        <f t="shared" si="12"/>
        <v>9122</v>
      </c>
      <c r="B217" s="79">
        <f t="shared" si="10"/>
        <v>1500</v>
      </c>
      <c r="C217" s="140">
        <f t="shared" si="11"/>
        <v>1471</v>
      </c>
      <c r="D217" s="140">
        <v>0</v>
      </c>
      <c r="E217" s="178" t="s">
        <v>125</v>
      </c>
      <c r="F217" s="76" t="s">
        <v>595</v>
      </c>
      <c r="G217" s="76" t="s">
        <v>628</v>
      </c>
      <c r="H217" s="86" t="s">
        <v>337</v>
      </c>
      <c r="I217" s="179" t="s">
        <v>878</v>
      </c>
      <c r="J217" s="87">
        <v>0</v>
      </c>
      <c r="K217" s="87">
        <v>0</v>
      </c>
      <c r="L217" s="87">
        <v>0</v>
      </c>
      <c r="M217" s="87">
        <v>0</v>
      </c>
      <c r="N217" s="87">
        <v>0</v>
      </c>
      <c r="O217" s="87">
        <v>0</v>
      </c>
      <c r="P217" s="87">
        <v>0</v>
      </c>
      <c r="Q217" s="87">
        <v>0</v>
      </c>
      <c r="R217" s="87">
        <v>0</v>
      </c>
      <c r="S217" s="87">
        <v>0</v>
      </c>
      <c r="T217" s="87">
        <v>280</v>
      </c>
      <c r="U217" s="87">
        <v>354</v>
      </c>
      <c r="V217" s="87">
        <v>1577</v>
      </c>
      <c r="W217" s="87">
        <v>3867</v>
      </c>
      <c r="X217" s="87">
        <v>3542</v>
      </c>
      <c r="Y217" s="87">
        <v>606</v>
      </c>
      <c r="Z217" s="87">
        <v>442</v>
      </c>
      <c r="AA217" s="87">
        <v>0</v>
      </c>
      <c r="AB217" s="87">
        <v>4</v>
      </c>
      <c r="AC217" s="87">
        <v>6</v>
      </c>
      <c r="AD217" s="87">
        <v>0</v>
      </c>
      <c r="AE217" s="87">
        <v>30</v>
      </c>
      <c r="AF217" s="87">
        <v>39</v>
      </c>
      <c r="AG217" s="87">
        <v>59</v>
      </c>
      <c r="AH217" s="87">
        <v>9</v>
      </c>
      <c r="AI217" s="87">
        <v>331</v>
      </c>
      <c r="AJ217" s="87">
        <v>818</v>
      </c>
      <c r="AK217" s="87">
        <v>4050</v>
      </c>
      <c r="AL217" s="87">
        <v>0</v>
      </c>
      <c r="AM217" s="87">
        <v>0</v>
      </c>
      <c r="AN217" s="87">
        <v>0</v>
      </c>
      <c r="AO217" s="87">
        <v>0</v>
      </c>
      <c r="AP217" s="87">
        <v>0</v>
      </c>
      <c r="AQ217" s="87">
        <v>0</v>
      </c>
      <c r="AR217" s="87">
        <v>659</v>
      </c>
      <c r="AS217" s="87">
        <v>2696</v>
      </c>
      <c r="AT217" s="87">
        <v>1549</v>
      </c>
      <c r="AU217" s="87">
        <v>168</v>
      </c>
      <c r="AV217" s="88">
        <v>1500</v>
      </c>
      <c r="AW217" s="88">
        <v>500</v>
      </c>
      <c r="AX217" s="88">
        <v>535</v>
      </c>
      <c r="AY217" s="88">
        <v>215</v>
      </c>
      <c r="AZ217" s="88">
        <v>173</v>
      </c>
      <c r="BA217" s="88">
        <v>157</v>
      </c>
      <c r="BB217" s="88">
        <v>156</v>
      </c>
      <c r="BC217" s="89">
        <v>174</v>
      </c>
      <c r="BD217" s="89">
        <v>165</v>
      </c>
      <c r="BE217" s="89">
        <v>405</v>
      </c>
      <c r="BF217" s="89">
        <v>446</v>
      </c>
      <c r="BG217" s="89">
        <v>857</v>
      </c>
      <c r="BH217" s="89">
        <v>727</v>
      </c>
      <c r="BI217" s="89">
        <v>1275</v>
      </c>
      <c r="BJ217" s="89">
        <v>535</v>
      </c>
      <c r="BK217" s="89">
        <v>215</v>
      </c>
      <c r="BL217" s="89">
        <v>173</v>
      </c>
      <c r="BM217" s="89">
        <v>157</v>
      </c>
      <c r="BN217" s="90">
        <v>156</v>
      </c>
    </row>
    <row r="218" spans="1:66" x14ac:dyDescent="0.45">
      <c r="A218" s="78">
        <f t="shared" si="12"/>
        <v>364</v>
      </c>
      <c r="B218" s="79">
        <f t="shared" si="10"/>
        <v>0</v>
      </c>
      <c r="C218" s="140">
        <f t="shared" si="11"/>
        <v>0</v>
      </c>
      <c r="D218" s="140">
        <v>0</v>
      </c>
      <c r="E218" s="178" t="s">
        <v>125</v>
      </c>
      <c r="F218" s="76" t="s">
        <v>595</v>
      </c>
      <c r="G218" s="76" t="s">
        <v>628</v>
      </c>
      <c r="H218" s="86" t="s">
        <v>338</v>
      </c>
      <c r="I218" s="179" t="s">
        <v>879</v>
      </c>
      <c r="J218" s="87">
        <v>0</v>
      </c>
      <c r="K218" s="87">
        <v>0</v>
      </c>
      <c r="L218" s="87">
        <v>0</v>
      </c>
      <c r="M218" s="87">
        <v>0</v>
      </c>
      <c r="N218" s="87">
        <v>0</v>
      </c>
      <c r="O218" s="87">
        <v>0</v>
      </c>
      <c r="P218" s="87">
        <v>0</v>
      </c>
      <c r="Q218" s="87">
        <v>128</v>
      </c>
      <c r="R218" s="87">
        <v>66</v>
      </c>
      <c r="S218" s="87">
        <v>19</v>
      </c>
      <c r="T218" s="87">
        <v>42</v>
      </c>
      <c r="U218" s="87">
        <v>3</v>
      </c>
      <c r="V218" s="87">
        <v>9</v>
      </c>
      <c r="W218" s="87">
        <v>96</v>
      </c>
      <c r="X218" s="87">
        <v>21</v>
      </c>
      <c r="Y218" s="87">
        <v>41</v>
      </c>
      <c r="Z218" s="87">
        <v>9</v>
      </c>
      <c r="AA218" s="87">
        <v>13</v>
      </c>
      <c r="AB218" s="87">
        <v>22</v>
      </c>
      <c r="AC218" s="87">
        <v>15</v>
      </c>
      <c r="AD218" s="87">
        <v>19</v>
      </c>
      <c r="AE218" s="87">
        <v>33</v>
      </c>
      <c r="AF218" s="87">
        <v>20</v>
      </c>
      <c r="AG218" s="87">
        <v>13</v>
      </c>
      <c r="AH218" s="87">
        <v>9</v>
      </c>
      <c r="AI218" s="87">
        <v>5</v>
      </c>
      <c r="AJ218" s="87">
        <v>25</v>
      </c>
      <c r="AK218" s="87">
        <v>19</v>
      </c>
      <c r="AL218" s="87">
        <v>76</v>
      </c>
      <c r="AM218" s="87">
        <v>38</v>
      </c>
      <c r="AN218" s="87">
        <v>97</v>
      </c>
      <c r="AO218" s="87">
        <v>134</v>
      </c>
      <c r="AP218" s="87">
        <v>0</v>
      </c>
      <c r="AQ218" s="87">
        <v>0</v>
      </c>
      <c r="AR218" s="87">
        <v>0</v>
      </c>
      <c r="AS218" s="87">
        <v>0</v>
      </c>
      <c r="AT218" s="87">
        <v>0</v>
      </c>
      <c r="AU218" s="87">
        <v>0</v>
      </c>
      <c r="AV218" s="88">
        <v>0</v>
      </c>
      <c r="AW218" s="88">
        <v>0</v>
      </c>
      <c r="AX218" s="88">
        <v>0</v>
      </c>
      <c r="AY218" s="88">
        <v>0</v>
      </c>
      <c r="AZ218" s="88">
        <v>0</v>
      </c>
      <c r="BA218" s="88">
        <v>0</v>
      </c>
      <c r="BB218" s="88">
        <v>0</v>
      </c>
      <c r="BC218" s="89">
        <v>0</v>
      </c>
      <c r="BD218" s="89">
        <v>0</v>
      </c>
      <c r="BE218" s="89">
        <v>0</v>
      </c>
      <c r="BF218" s="89">
        <v>0</v>
      </c>
      <c r="BG218" s="89">
        <v>0</v>
      </c>
      <c r="BH218" s="89">
        <v>0</v>
      </c>
      <c r="BI218" s="89">
        <v>0</v>
      </c>
      <c r="BJ218" s="89">
        <v>0</v>
      </c>
      <c r="BK218" s="89">
        <v>0</v>
      </c>
      <c r="BL218" s="89">
        <v>0</v>
      </c>
      <c r="BM218" s="89">
        <v>0</v>
      </c>
      <c r="BN218" s="90">
        <v>0</v>
      </c>
    </row>
    <row r="219" spans="1:66" x14ac:dyDescent="0.45">
      <c r="A219" s="78">
        <f t="shared" si="12"/>
        <v>735</v>
      </c>
      <c r="B219" s="79">
        <f t="shared" si="10"/>
        <v>80</v>
      </c>
      <c r="C219" s="140">
        <f t="shared" si="11"/>
        <v>60</v>
      </c>
      <c r="D219" s="140">
        <v>8884</v>
      </c>
      <c r="E219" s="178" t="s">
        <v>125</v>
      </c>
      <c r="F219" s="76" t="s">
        <v>595</v>
      </c>
      <c r="G219" s="76" t="s">
        <v>629</v>
      </c>
      <c r="H219" s="86" t="s">
        <v>339</v>
      </c>
      <c r="I219" s="179" t="s">
        <v>880</v>
      </c>
      <c r="J219" s="87">
        <v>288</v>
      </c>
      <c r="K219" s="87">
        <v>237</v>
      </c>
      <c r="L219" s="87">
        <v>195</v>
      </c>
      <c r="M219" s="87">
        <v>0</v>
      </c>
      <c r="N219" s="87">
        <v>0</v>
      </c>
      <c r="O219" s="87">
        <v>0</v>
      </c>
      <c r="P219" s="87">
        <v>12</v>
      </c>
      <c r="Q219" s="87">
        <v>0</v>
      </c>
      <c r="R219" s="87">
        <v>0</v>
      </c>
      <c r="S219" s="87">
        <v>0</v>
      </c>
      <c r="T219" s="87">
        <v>0</v>
      </c>
      <c r="U219" s="87">
        <v>0</v>
      </c>
      <c r="V219" s="87">
        <v>1055</v>
      </c>
      <c r="W219" s="87">
        <v>160</v>
      </c>
      <c r="X219" s="87">
        <v>43</v>
      </c>
      <c r="Y219" s="87">
        <v>17</v>
      </c>
      <c r="Z219" s="87">
        <v>3</v>
      </c>
      <c r="AA219" s="87">
        <v>13</v>
      </c>
      <c r="AB219" s="87">
        <v>16</v>
      </c>
      <c r="AC219" s="87">
        <v>15</v>
      </c>
      <c r="AD219" s="87">
        <v>22</v>
      </c>
      <c r="AE219" s="87">
        <v>61</v>
      </c>
      <c r="AF219" s="87">
        <v>40</v>
      </c>
      <c r="AG219" s="87">
        <v>73</v>
      </c>
      <c r="AH219" s="87">
        <v>54</v>
      </c>
      <c r="AI219" s="87">
        <v>34</v>
      </c>
      <c r="AJ219" s="87">
        <v>38</v>
      </c>
      <c r="AK219" s="87">
        <v>51</v>
      </c>
      <c r="AL219" s="87">
        <v>47</v>
      </c>
      <c r="AM219" s="87">
        <v>61</v>
      </c>
      <c r="AN219" s="87">
        <v>70</v>
      </c>
      <c r="AO219" s="87">
        <v>68</v>
      </c>
      <c r="AP219" s="87">
        <v>97</v>
      </c>
      <c r="AQ219" s="87">
        <v>85</v>
      </c>
      <c r="AR219" s="87">
        <v>76</v>
      </c>
      <c r="AS219" s="87">
        <v>75</v>
      </c>
      <c r="AT219" s="87">
        <v>65</v>
      </c>
      <c r="AU219" s="87">
        <v>40</v>
      </c>
      <c r="AV219" s="88">
        <v>80</v>
      </c>
      <c r="AW219" s="88">
        <v>80</v>
      </c>
      <c r="AX219" s="88">
        <v>57</v>
      </c>
      <c r="AY219" s="88">
        <v>82</v>
      </c>
      <c r="AZ219" s="88">
        <v>70</v>
      </c>
      <c r="BA219" s="88">
        <v>67</v>
      </c>
      <c r="BB219" s="88">
        <v>64</v>
      </c>
      <c r="BC219" s="89">
        <v>73</v>
      </c>
      <c r="BD219" s="89">
        <v>62</v>
      </c>
      <c r="BE219" s="89">
        <v>77</v>
      </c>
      <c r="BF219" s="89">
        <v>51</v>
      </c>
      <c r="BG219" s="89">
        <v>66</v>
      </c>
      <c r="BH219" s="89">
        <v>71</v>
      </c>
      <c r="BI219" s="89">
        <v>58</v>
      </c>
      <c r="BJ219" s="89">
        <v>58</v>
      </c>
      <c r="BK219" s="89">
        <v>76</v>
      </c>
      <c r="BL219" s="89">
        <v>54</v>
      </c>
      <c r="BM219" s="89">
        <v>70</v>
      </c>
      <c r="BN219" s="90">
        <v>66</v>
      </c>
    </row>
    <row r="220" spans="1:66" x14ac:dyDescent="0.45">
      <c r="A220" s="78">
        <f t="shared" si="12"/>
        <v>1</v>
      </c>
      <c r="B220" s="79">
        <f t="shared" si="10"/>
        <v>1</v>
      </c>
      <c r="C220" s="140">
        <f t="shared" si="11"/>
        <v>0</v>
      </c>
      <c r="D220" s="140">
        <v>247</v>
      </c>
      <c r="E220" s="178" t="s">
        <v>125</v>
      </c>
      <c r="F220" s="76" t="s">
        <v>595</v>
      </c>
      <c r="G220" s="76" t="s">
        <v>629</v>
      </c>
      <c r="H220" s="86" t="s">
        <v>340</v>
      </c>
      <c r="I220" s="179" t="s">
        <v>881</v>
      </c>
      <c r="J220" s="87">
        <v>4</v>
      </c>
      <c r="K220" s="87">
        <v>0</v>
      </c>
      <c r="L220" s="87">
        <v>0</v>
      </c>
      <c r="M220" s="87">
        <v>0</v>
      </c>
      <c r="N220" s="87">
        <v>0</v>
      </c>
      <c r="O220" s="87">
        <v>0</v>
      </c>
      <c r="P220" s="87">
        <v>0</v>
      </c>
      <c r="Q220" s="87">
        <v>0</v>
      </c>
      <c r="R220" s="87">
        <v>0</v>
      </c>
      <c r="S220" s="87">
        <v>0</v>
      </c>
      <c r="T220" s="87">
        <v>0</v>
      </c>
      <c r="U220" s="87">
        <v>0</v>
      </c>
      <c r="V220" s="87">
        <v>38</v>
      </c>
      <c r="W220" s="87">
        <v>3</v>
      </c>
      <c r="X220" s="87">
        <v>1</v>
      </c>
      <c r="Y220" s="87">
        <v>0</v>
      </c>
      <c r="Z220" s="87">
        <v>4</v>
      </c>
      <c r="AA220" s="87">
        <v>0</v>
      </c>
      <c r="AB220" s="87">
        <v>1</v>
      </c>
      <c r="AC220" s="87">
        <v>1</v>
      </c>
      <c r="AD220" s="87">
        <v>0</v>
      </c>
      <c r="AE220" s="87">
        <v>1</v>
      </c>
      <c r="AF220" s="87">
        <v>0</v>
      </c>
      <c r="AG220" s="87">
        <v>3</v>
      </c>
      <c r="AH220" s="87">
        <v>0</v>
      </c>
      <c r="AI220" s="87">
        <v>0</v>
      </c>
      <c r="AJ220" s="87">
        <v>0</v>
      </c>
      <c r="AK220" s="87">
        <v>0</v>
      </c>
      <c r="AL220" s="87">
        <v>0</v>
      </c>
      <c r="AM220" s="87">
        <v>0</v>
      </c>
      <c r="AN220" s="87">
        <v>0</v>
      </c>
      <c r="AO220" s="87">
        <v>1</v>
      </c>
      <c r="AP220" s="87">
        <v>0</v>
      </c>
      <c r="AQ220" s="87">
        <v>0</v>
      </c>
      <c r="AR220" s="87">
        <v>0</v>
      </c>
      <c r="AS220" s="87">
        <v>0</v>
      </c>
      <c r="AT220" s="87">
        <v>0</v>
      </c>
      <c r="AU220" s="87">
        <v>0</v>
      </c>
      <c r="AV220" s="88">
        <v>1</v>
      </c>
      <c r="AW220" s="88">
        <v>1</v>
      </c>
      <c r="AX220" s="88">
        <v>1</v>
      </c>
      <c r="AY220" s="88">
        <v>1</v>
      </c>
      <c r="AZ220" s="88">
        <v>1</v>
      </c>
      <c r="BA220" s="88">
        <v>1</v>
      </c>
      <c r="BB220" s="88">
        <v>1</v>
      </c>
      <c r="BC220" s="89">
        <v>1</v>
      </c>
      <c r="BD220" s="89">
        <v>1</v>
      </c>
      <c r="BE220" s="89">
        <v>1</v>
      </c>
      <c r="BF220" s="89">
        <v>1</v>
      </c>
      <c r="BG220" s="89">
        <v>1</v>
      </c>
      <c r="BH220" s="89">
        <v>1</v>
      </c>
      <c r="BI220" s="89">
        <v>1</v>
      </c>
      <c r="BJ220" s="89">
        <v>1</v>
      </c>
      <c r="BK220" s="89">
        <v>1</v>
      </c>
      <c r="BL220" s="89">
        <v>1</v>
      </c>
      <c r="BM220" s="89">
        <v>1</v>
      </c>
      <c r="BN220" s="90">
        <v>1</v>
      </c>
    </row>
    <row r="221" spans="1:66" x14ac:dyDescent="0.45">
      <c r="A221" s="78">
        <f t="shared" si="12"/>
        <v>5</v>
      </c>
      <c r="B221" s="79">
        <f t="shared" si="10"/>
        <v>1</v>
      </c>
      <c r="C221" s="140">
        <f t="shared" si="11"/>
        <v>0</v>
      </c>
      <c r="D221" s="140">
        <v>238</v>
      </c>
      <c r="E221" s="178" t="s">
        <v>125</v>
      </c>
      <c r="F221" s="76" t="s">
        <v>595</v>
      </c>
      <c r="G221" s="76" t="s">
        <v>629</v>
      </c>
      <c r="H221" s="86" t="s">
        <v>341</v>
      </c>
      <c r="I221" s="179" t="s">
        <v>882</v>
      </c>
      <c r="J221" s="87">
        <v>5</v>
      </c>
      <c r="K221" s="87">
        <v>2</v>
      </c>
      <c r="L221" s="87">
        <v>4</v>
      </c>
      <c r="M221" s="87">
        <v>12</v>
      </c>
      <c r="N221" s="87">
        <v>9</v>
      </c>
      <c r="O221" s="87">
        <v>0</v>
      </c>
      <c r="P221" s="87">
        <v>0</v>
      </c>
      <c r="Q221" s="87">
        <v>0</v>
      </c>
      <c r="R221" s="87">
        <v>0</v>
      </c>
      <c r="S221" s="87">
        <v>0</v>
      </c>
      <c r="T221" s="87">
        <v>0</v>
      </c>
      <c r="U221" s="87">
        <v>0</v>
      </c>
      <c r="V221" s="87">
        <v>45</v>
      </c>
      <c r="W221" s="87">
        <v>6</v>
      </c>
      <c r="X221" s="87">
        <v>0</v>
      </c>
      <c r="Y221" s="87">
        <v>0</v>
      </c>
      <c r="Z221" s="87">
        <v>0</v>
      </c>
      <c r="AA221" s="87">
        <v>5</v>
      </c>
      <c r="AB221" s="87">
        <v>1</v>
      </c>
      <c r="AC221" s="87">
        <v>0</v>
      </c>
      <c r="AD221" s="87">
        <v>0</v>
      </c>
      <c r="AE221" s="87">
        <v>0</v>
      </c>
      <c r="AF221" s="87">
        <v>0</v>
      </c>
      <c r="AG221" s="87">
        <v>0</v>
      </c>
      <c r="AH221" s="87">
        <v>0</v>
      </c>
      <c r="AI221" s="87">
        <v>0</v>
      </c>
      <c r="AJ221" s="87">
        <v>0</v>
      </c>
      <c r="AK221" s="87">
        <v>0</v>
      </c>
      <c r="AL221" s="87">
        <v>1</v>
      </c>
      <c r="AM221" s="87">
        <v>1</v>
      </c>
      <c r="AN221" s="87">
        <v>0</v>
      </c>
      <c r="AO221" s="87">
        <v>0</v>
      </c>
      <c r="AP221" s="87">
        <v>1</v>
      </c>
      <c r="AQ221" s="87">
        <v>1</v>
      </c>
      <c r="AR221" s="87">
        <v>1</v>
      </c>
      <c r="AS221" s="87">
        <v>0</v>
      </c>
      <c r="AT221" s="87">
        <v>0</v>
      </c>
      <c r="AU221" s="87">
        <v>0</v>
      </c>
      <c r="AV221" s="88">
        <v>1</v>
      </c>
      <c r="AW221" s="88">
        <v>1</v>
      </c>
      <c r="AX221" s="88">
        <v>1</v>
      </c>
      <c r="AY221" s="88">
        <v>1</v>
      </c>
      <c r="AZ221" s="88">
        <v>1</v>
      </c>
      <c r="BA221" s="88">
        <v>1</v>
      </c>
      <c r="BB221" s="88">
        <v>1</v>
      </c>
      <c r="BC221" s="89">
        <v>1</v>
      </c>
      <c r="BD221" s="89">
        <v>1</v>
      </c>
      <c r="BE221" s="89">
        <v>1</v>
      </c>
      <c r="BF221" s="89">
        <v>1</v>
      </c>
      <c r="BG221" s="89">
        <v>1</v>
      </c>
      <c r="BH221" s="89">
        <v>1</v>
      </c>
      <c r="BI221" s="89">
        <v>1</v>
      </c>
      <c r="BJ221" s="89">
        <v>1</v>
      </c>
      <c r="BK221" s="89">
        <v>1</v>
      </c>
      <c r="BL221" s="89">
        <v>1</v>
      </c>
      <c r="BM221" s="89">
        <v>1</v>
      </c>
      <c r="BN221" s="90">
        <v>1</v>
      </c>
    </row>
    <row r="222" spans="1:66" x14ac:dyDescent="0.45">
      <c r="A222" s="78">
        <f t="shared" si="12"/>
        <v>5505</v>
      </c>
      <c r="B222" s="79">
        <f t="shared" si="10"/>
        <v>550</v>
      </c>
      <c r="C222" s="140">
        <f t="shared" si="11"/>
        <v>464</v>
      </c>
      <c r="D222" s="140">
        <v>4861</v>
      </c>
      <c r="E222" s="178" t="s">
        <v>125</v>
      </c>
      <c r="F222" s="76" t="s">
        <v>596</v>
      </c>
      <c r="G222" s="76" t="s">
        <v>630</v>
      </c>
      <c r="H222" s="86" t="s">
        <v>342</v>
      </c>
      <c r="I222" s="179" t="s">
        <v>883</v>
      </c>
      <c r="J222" s="87">
        <v>0</v>
      </c>
      <c r="K222" s="87">
        <v>0</v>
      </c>
      <c r="L222" s="87">
        <v>0</v>
      </c>
      <c r="M222" s="87">
        <v>0</v>
      </c>
      <c r="N222" s="87">
        <v>0</v>
      </c>
      <c r="O222" s="87">
        <v>0</v>
      </c>
      <c r="P222" s="87">
        <v>954</v>
      </c>
      <c r="Q222" s="87">
        <v>252</v>
      </c>
      <c r="R222" s="87">
        <v>0</v>
      </c>
      <c r="S222" s="87">
        <v>0</v>
      </c>
      <c r="T222" s="87">
        <v>474</v>
      </c>
      <c r="U222" s="87">
        <v>350</v>
      </c>
      <c r="V222" s="87">
        <v>520</v>
      </c>
      <c r="W222" s="87">
        <v>494</v>
      </c>
      <c r="X222" s="87">
        <v>458</v>
      </c>
      <c r="Y222" s="87">
        <v>194</v>
      </c>
      <c r="Z222" s="87">
        <v>20</v>
      </c>
      <c r="AA222" s="87">
        <v>1</v>
      </c>
      <c r="AB222" s="87">
        <v>1</v>
      </c>
      <c r="AC222" s="87">
        <v>8</v>
      </c>
      <c r="AD222" s="87">
        <v>3</v>
      </c>
      <c r="AE222" s="87">
        <v>27</v>
      </c>
      <c r="AF222" s="87">
        <v>2</v>
      </c>
      <c r="AG222" s="87">
        <v>5</v>
      </c>
      <c r="AH222" s="87">
        <v>273</v>
      </c>
      <c r="AI222" s="87">
        <v>472</v>
      </c>
      <c r="AJ222" s="87">
        <v>651</v>
      </c>
      <c r="AK222" s="87">
        <v>493</v>
      </c>
      <c r="AL222" s="87">
        <v>477</v>
      </c>
      <c r="AM222" s="87">
        <v>388</v>
      </c>
      <c r="AN222" s="87">
        <v>413</v>
      </c>
      <c r="AO222" s="87">
        <v>553</v>
      </c>
      <c r="AP222" s="87">
        <v>741</v>
      </c>
      <c r="AQ222" s="87">
        <v>651</v>
      </c>
      <c r="AR222" s="87">
        <v>397</v>
      </c>
      <c r="AS222" s="87">
        <v>446</v>
      </c>
      <c r="AT222" s="87">
        <v>409</v>
      </c>
      <c r="AU222" s="87">
        <v>537</v>
      </c>
      <c r="AV222" s="88">
        <v>550</v>
      </c>
      <c r="AW222" s="88">
        <v>550</v>
      </c>
      <c r="AX222" s="88">
        <v>488</v>
      </c>
      <c r="AY222" s="88">
        <v>489</v>
      </c>
      <c r="AZ222" s="88">
        <v>491</v>
      </c>
      <c r="BA222" s="88">
        <v>492</v>
      </c>
      <c r="BB222" s="88">
        <v>493</v>
      </c>
      <c r="BC222" s="89">
        <v>494</v>
      </c>
      <c r="BD222" s="89">
        <v>496</v>
      </c>
      <c r="BE222" s="89">
        <v>497</v>
      </c>
      <c r="BF222" s="89">
        <v>498</v>
      </c>
      <c r="BG222" s="89">
        <v>500</v>
      </c>
      <c r="BH222" s="89">
        <v>501</v>
      </c>
      <c r="BI222" s="89">
        <v>502</v>
      </c>
      <c r="BJ222" s="89">
        <v>503</v>
      </c>
      <c r="BK222" s="89">
        <v>505</v>
      </c>
      <c r="BL222" s="89">
        <v>506</v>
      </c>
      <c r="BM222" s="89">
        <v>507</v>
      </c>
      <c r="BN222" s="90">
        <v>509</v>
      </c>
    </row>
    <row r="223" spans="1:66" x14ac:dyDescent="0.45">
      <c r="A223" s="78">
        <f t="shared" si="12"/>
        <v>19404</v>
      </c>
      <c r="B223" s="79">
        <f t="shared" si="10"/>
        <v>1900</v>
      </c>
      <c r="C223" s="140">
        <f t="shared" si="11"/>
        <v>1561.6666666666667</v>
      </c>
      <c r="D223" s="140">
        <v>12319</v>
      </c>
      <c r="E223" s="178" t="s">
        <v>125</v>
      </c>
      <c r="F223" s="76" t="s">
        <v>596</v>
      </c>
      <c r="G223" s="76" t="s">
        <v>630</v>
      </c>
      <c r="H223" s="86" t="s">
        <v>343</v>
      </c>
      <c r="I223" s="179" t="s">
        <v>884</v>
      </c>
      <c r="J223" s="87">
        <v>0</v>
      </c>
      <c r="K223" s="87">
        <v>0</v>
      </c>
      <c r="L223" s="87">
        <v>0</v>
      </c>
      <c r="M223" s="87">
        <v>0</v>
      </c>
      <c r="N223" s="87">
        <v>0</v>
      </c>
      <c r="O223" s="87">
        <v>0</v>
      </c>
      <c r="P223" s="87">
        <v>1775</v>
      </c>
      <c r="Q223" s="87">
        <v>11</v>
      </c>
      <c r="R223" s="87">
        <v>0</v>
      </c>
      <c r="S223" s="87">
        <v>27</v>
      </c>
      <c r="T223" s="87">
        <v>588</v>
      </c>
      <c r="U223" s="87">
        <v>946</v>
      </c>
      <c r="V223" s="87">
        <v>1454</v>
      </c>
      <c r="W223" s="87">
        <v>1509</v>
      </c>
      <c r="X223" s="87">
        <v>281</v>
      </c>
      <c r="Y223" s="87">
        <v>237</v>
      </c>
      <c r="Z223" s="87">
        <v>0</v>
      </c>
      <c r="AA223" s="87">
        <v>0</v>
      </c>
      <c r="AB223" s="87">
        <v>0</v>
      </c>
      <c r="AC223" s="87">
        <v>0</v>
      </c>
      <c r="AD223" s="87">
        <v>0</v>
      </c>
      <c r="AE223" s="87">
        <v>0</v>
      </c>
      <c r="AF223" s="87">
        <v>13</v>
      </c>
      <c r="AG223" s="87">
        <v>11</v>
      </c>
      <c r="AH223" s="87">
        <v>698</v>
      </c>
      <c r="AI223" s="87">
        <v>1457</v>
      </c>
      <c r="AJ223" s="87">
        <v>2087</v>
      </c>
      <c r="AK223" s="87">
        <v>1573</v>
      </c>
      <c r="AL223" s="87">
        <v>1722</v>
      </c>
      <c r="AM223" s="87">
        <v>1418</v>
      </c>
      <c r="AN223" s="87">
        <v>954</v>
      </c>
      <c r="AO223" s="87">
        <v>1912</v>
      </c>
      <c r="AP223" s="87">
        <v>2910</v>
      </c>
      <c r="AQ223" s="87">
        <v>2322</v>
      </c>
      <c r="AR223" s="87">
        <v>1908</v>
      </c>
      <c r="AS223" s="87">
        <v>1689</v>
      </c>
      <c r="AT223" s="87">
        <v>1223</v>
      </c>
      <c r="AU223" s="87">
        <v>1773</v>
      </c>
      <c r="AV223" s="88">
        <v>1900</v>
      </c>
      <c r="AW223" s="88">
        <v>1900</v>
      </c>
      <c r="AX223" s="88">
        <v>1744</v>
      </c>
      <c r="AY223" s="88">
        <v>1744</v>
      </c>
      <c r="AZ223" s="88">
        <v>1744</v>
      </c>
      <c r="BA223" s="88">
        <v>1744</v>
      </c>
      <c r="BB223" s="88">
        <v>1744</v>
      </c>
      <c r="BC223" s="89">
        <v>1744</v>
      </c>
      <c r="BD223" s="89">
        <v>1744</v>
      </c>
      <c r="BE223" s="89">
        <v>1744</v>
      </c>
      <c r="BF223" s="89">
        <v>1744</v>
      </c>
      <c r="BG223" s="89">
        <v>1744</v>
      </c>
      <c r="BH223" s="89">
        <v>1744</v>
      </c>
      <c r="BI223" s="89">
        <v>1744</v>
      </c>
      <c r="BJ223" s="89">
        <v>1744</v>
      </c>
      <c r="BK223" s="89">
        <v>1744</v>
      </c>
      <c r="BL223" s="89">
        <v>1744</v>
      </c>
      <c r="BM223" s="89">
        <v>1744</v>
      </c>
      <c r="BN223" s="90">
        <v>1744</v>
      </c>
    </row>
    <row r="224" spans="1:66" x14ac:dyDescent="0.45">
      <c r="A224" s="78">
        <f t="shared" si="12"/>
        <v>17920</v>
      </c>
      <c r="B224" s="79">
        <f t="shared" si="10"/>
        <v>2100</v>
      </c>
      <c r="C224" s="140">
        <f t="shared" si="11"/>
        <v>2140</v>
      </c>
      <c r="D224" s="140">
        <v>11117</v>
      </c>
      <c r="E224" s="178" t="s">
        <v>125</v>
      </c>
      <c r="F224" s="76" t="s">
        <v>596</v>
      </c>
      <c r="G224" s="76" t="s">
        <v>631</v>
      </c>
      <c r="H224" s="86" t="s">
        <v>344</v>
      </c>
      <c r="I224" s="179" t="s">
        <v>885</v>
      </c>
      <c r="J224" s="87">
        <v>11</v>
      </c>
      <c r="K224" s="87">
        <v>21</v>
      </c>
      <c r="L224" s="87">
        <v>11</v>
      </c>
      <c r="M224" s="87">
        <v>440</v>
      </c>
      <c r="N224" s="87">
        <v>683</v>
      </c>
      <c r="O224" s="87">
        <v>2082</v>
      </c>
      <c r="P224" s="87">
        <v>2208</v>
      </c>
      <c r="Q224" s="87">
        <v>1703</v>
      </c>
      <c r="R224" s="87">
        <v>1908</v>
      </c>
      <c r="S224" s="87">
        <v>2092</v>
      </c>
      <c r="T224" s="87">
        <v>2125</v>
      </c>
      <c r="U224" s="87">
        <v>96</v>
      </c>
      <c r="V224" s="87">
        <v>0</v>
      </c>
      <c r="W224" s="87">
        <v>4509</v>
      </c>
      <c r="X224" s="87">
        <v>3101</v>
      </c>
      <c r="Y224" s="87">
        <v>1421</v>
      </c>
      <c r="Z224" s="87">
        <v>1522</v>
      </c>
      <c r="AA224" s="87">
        <v>1928</v>
      </c>
      <c r="AB224" s="87">
        <v>1405</v>
      </c>
      <c r="AC224" s="87">
        <v>2263</v>
      </c>
      <c r="AD224" s="87">
        <v>2130</v>
      </c>
      <c r="AE224" s="87">
        <v>2848</v>
      </c>
      <c r="AF224" s="87">
        <v>2470</v>
      </c>
      <c r="AG224" s="87">
        <v>886</v>
      </c>
      <c r="AH224" s="87">
        <v>0</v>
      </c>
      <c r="AI224" s="87">
        <v>1</v>
      </c>
      <c r="AJ224" s="87">
        <v>0</v>
      </c>
      <c r="AK224" s="87">
        <v>0</v>
      </c>
      <c r="AL224" s="87">
        <v>0</v>
      </c>
      <c r="AM224" s="87">
        <v>1</v>
      </c>
      <c r="AN224" s="87">
        <v>679</v>
      </c>
      <c r="AO224" s="87">
        <v>1911</v>
      </c>
      <c r="AP224" s="87">
        <v>3964</v>
      </c>
      <c r="AQ224" s="87">
        <v>2989</v>
      </c>
      <c r="AR224" s="87">
        <v>1956</v>
      </c>
      <c r="AS224" s="87">
        <v>1955</v>
      </c>
      <c r="AT224" s="87">
        <v>2217</v>
      </c>
      <c r="AU224" s="87">
        <v>2248</v>
      </c>
      <c r="AV224" s="88">
        <v>2100</v>
      </c>
      <c r="AW224" s="88">
        <v>2000</v>
      </c>
      <c r="AX224" s="88">
        <v>2121</v>
      </c>
      <c r="AY224" s="88">
        <v>2149</v>
      </c>
      <c r="AZ224" s="88">
        <v>2136</v>
      </c>
      <c r="BA224" s="88">
        <v>1855</v>
      </c>
      <c r="BB224" s="88">
        <v>2180</v>
      </c>
      <c r="BC224" s="89">
        <v>2366</v>
      </c>
      <c r="BD224" s="89">
        <v>2421</v>
      </c>
      <c r="BE224" s="89">
        <v>2469</v>
      </c>
      <c r="BF224" s="89">
        <v>1932</v>
      </c>
      <c r="BG224" s="89">
        <v>1934</v>
      </c>
      <c r="BH224" s="89">
        <v>2455</v>
      </c>
      <c r="BI224" s="89">
        <v>2164</v>
      </c>
      <c r="BJ224" s="89">
        <v>2121</v>
      </c>
      <c r="BK224" s="89">
        <v>2149</v>
      </c>
      <c r="BL224" s="89">
        <v>2136</v>
      </c>
      <c r="BM224" s="89">
        <v>1855</v>
      </c>
      <c r="BN224" s="90">
        <v>2180</v>
      </c>
    </row>
    <row r="225" spans="1:66" x14ac:dyDescent="0.45">
      <c r="A225" s="78">
        <f t="shared" si="12"/>
        <v>9917</v>
      </c>
      <c r="B225" s="79">
        <f t="shared" si="10"/>
        <v>980</v>
      </c>
      <c r="C225" s="140">
        <f t="shared" si="11"/>
        <v>790</v>
      </c>
      <c r="D225" s="140">
        <v>1612</v>
      </c>
      <c r="E225" s="178" t="s">
        <v>125</v>
      </c>
      <c r="F225" s="76" t="s">
        <v>596</v>
      </c>
      <c r="G225" s="76" t="s">
        <v>631</v>
      </c>
      <c r="H225" s="86" t="s">
        <v>345</v>
      </c>
      <c r="I225" s="179" t="s">
        <v>886</v>
      </c>
      <c r="J225" s="87">
        <v>2</v>
      </c>
      <c r="K225" s="87">
        <v>6</v>
      </c>
      <c r="L225" s="87">
        <v>3</v>
      </c>
      <c r="M225" s="87">
        <v>202</v>
      </c>
      <c r="N225" s="87">
        <v>243</v>
      </c>
      <c r="O225" s="87">
        <v>504</v>
      </c>
      <c r="P225" s="87">
        <v>0</v>
      </c>
      <c r="Q225" s="87">
        <v>0</v>
      </c>
      <c r="R225" s="87">
        <v>0</v>
      </c>
      <c r="S225" s="87">
        <v>1138</v>
      </c>
      <c r="T225" s="87">
        <v>1130</v>
      </c>
      <c r="U225" s="87">
        <v>753</v>
      </c>
      <c r="V225" s="87">
        <v>972</v>
      </c>
      <c r="W225" s="87">
        <v>965</v>
      </c>
      <c r="X225" s="87">
        <v>1471</v>
      </c>
      <c r="Y225" s="87">
        <v>669</v>
      </c>
      <c r="Z225" s="87">
        <v>932</v>
      </c>
      <c r="AA225" s="87">
        <v>739</v>
      </c>
      <c r="AB225" s="87">
        <v>956</v>
      </c>
      <c r="AC225" s="87">
        <v>131</v>
      </c>
      <c r="AD225" s="87">
        <v>1255</v>
      </c>
      <c r="AE225" s="87">
        <v>1481</v>
      </c>
      <c r="AF225" s="87">
        <v>932</v>
      </c>
      <c r="AG225" s="87">
        <v>633</v>
      </c>
      <c r="AH225" s="87">
        <v>868</v>
      </c>
      <c r="AI225" s="87">
        <v>836</v>
      </c>
      <c r="AJ225" s="87">
        <v>1565</v>
      </c>
      <c r="AK225" s="87">
        <v>1050</v>
      </c>
      <c r="AL225" s="87">
        <v>806</v>
      </c>
      <c r="AM225" s="87">
        <v>1</v>
      </c>
      <c r="AN225" s="87">
        <v>735</v>
      </c>
      <c r="AO225" s="87">
        <v>1461</v>
      </c>
      <c r="AP225" s="87">
        <v>1505</v>
      </c>
      <c r="AQ225" s="87">
        <v>929</v>
      </c>
      <c r="AR225" s="87">
        <v>1060</v>
      </c>
      <c r="AS225" s="87">
        <v>776</v>
      </c>
      <c r="AT225" s="87">
        <v>695</v>
      </c>
      <c r="AU225" s="87">
        <v>899</v>
      </c>
      <c r="AV225" s="88">
        <v>980</v>
      </c>
      <c r="AW225" s="88">
        <v>900</v>
      </c>
      <c r="AX225" s="88">
        <v>699</v>
      </c>
      <c r="AY225" s="88">
        <v>707</v>
      </c>
      <c r="AZ225" s="88">
        <v>505</v>
      </c>
      <c r="BA225" s="88">
        <v>493</v>
      </c>
      <c r="BB225" s="88">
        <v>478</v>
      </c>
      <c r="BC225" s="89">
        <v>655</v>
      </c>
      <c r="BD225" s="89">
        <v>753</v>
      </c>
      <c r="BE225" s="89">
        <v>741</v>
      </c>
      <c r="BF225" s="89">
        <v>782</v>
      </c>
      <c r="BG225" s="89">
        <v>737</v>
      </c>
      <c r="BH225" s="89">
        <v>828</v>
      </c>
      <c r="BI225" s="89">
        <v>757</v>
      </c>
      <c r="BJ225" s="89">
        <v>699</v>
      </c>
      <c r="BK225" s="89">
        <v>707</v>
      </c>
      <c r="BL225" s="89">
        <v>505</v>
      </c>
      <c r="BM225" s="89">
        <v>493</v>
      </c>
      <c r="BN225" s="90">
        <v>478</v>
      </c>
    </row>
    <row r="226" spans="1:66" x14ac:dyDescent="0.45">
      <c r="A226" s="78">
        <f t="shared" si="12"/>
        <v>515</v>
      </c>
      <c r="B226" s="79">
        <f t="shared" si="10"/>
        <v>55</v>
      </c>
      <c r="C226" s="140">
        <f t="shared" si="11"/>
        <v>45</v>
      </c>
      <c r="D226" s="140">
        <v>1288</v>
      </c>
      <c r="E226" s="178" t="s">
        <v>125</v>
      </c>
      <c r="F226" s="76" t="s">
        <v>596</v>
      </c>
      <c r="G226" s="76" t="s">
        <v>631</v>
      </c>
      <c r="H226" s="86" t="s">
        <v>346</v>
      </c>
      <c r="I226" s="179" t="s">
        <v>887</v>
      </c>
      <c r="J226" s="87">
        <v>0</v>
      </c>
      <c r="K226" s="87">
        <v>0</v>
      </c>
      <c r="L226" s="87">
        <v>0</v>
      </c>
      <c r="M226" s="87">
        <v>0</v>
      </c>
      <c r="N226" s="87">
        <v>0</v>
      </c>
      <c r="O226" s="87">
        <v>0</v>
      </c>
      <c r="P226" s="87">
        <v>0</v>
      </c>
      <c r="Q226" s="87">
        <v>0</v>
      </c>
      <c r="R226" s="87">
        <v>0</v>
      </c>
      <c r="S226" s="87">
        <v>21</v>
      </c>
      <c r="T226" s="87">
        <v>24</v>
      </c>
      <c r="U226" s="87">
        <v>32</v>
      </c>
      <c r="V226" s="87">
        <v>59</v>
      </c>
      <c r="W226" s="87">
        <v>38</v>
      </c>
      <c r="X226" s="87">
        <v>52</v>
      </c>
      <c r="Y226" s="87">
        <v>21</v>
      </c>
      <c r="Z226" s="87">
        <v>49</v>
      </c>
      <c r="AA226" s="87">
        <v>57</v>
      </c>
      <c r="AB226" s="87">
        <v>45</v>
      </c>
      <c r="AC226" s="87">
        <v>39</v>
      </c>
      <c r="AD226" s="87">
        <v>48</v>
      </c>
      <c r="AE226" s="87">
        <v>0</v>
      </c>
      <c r="AF226" s="87">
        <v>67</v>
      </c>
      <c r="AG226" s="87">
        <v>44</v>
      </c>
      <c r="AH226" s="87">
        <v>63</v>
      </c>
      <c r="AI226" s="87">
        <v>48</v>
      </c>
      <c r="AJ226" s="87">
        <v>62</v>
      </c>
      <c r="AK226" s="87">
        <v>45</v>
      </c>
      <c r="AL226" s="87">
        <v>40</v>
      </c>
      <c r="AM226" s="87">
        <v>69</v>
      </c>
      <c r="AN226" s="87">
        <v>36</v>
      </c>
      <c r="AO226" s="87">
        <v>5</v>
      </c>
      <c r="AP226" s="87">
        <v>97</v>
      </c>
      <c r="AQ226" s="87">
        <v>52</v>
      </c>
      <c r="AR226" s="87">
        <v>36</v>
      </c>
      <c r="AS226" s="87">
        <v>53</v>
      </c>
      <c r="AT226" s="87">
        <v>58</v>
      </c>
      <c r="AU226" s="87">
        <v>24</v>
      </c>
      <c r="AV226" s="88">
        <v>55</v>
      </c>
      <c r="AW226" s="88">
        <v>55</v>
      </c>
      <c r="AX226" s="88">
        <v>34</v>
      </c>
      <c r="AY226" s="88">
        <v>34</v>
      </c>
      <c r="AZ226" s="88">
        <v>32</v>
      </c>
      <c r="BA226" s="88">
        <v>32</v>
      </c>
      <c r="BB226" s="88">
        <v>32</v>
      </c>
      <c r="BC226" s="89">
        <v>32</v>
      </c>
      <c r="BD226" s="89">
        <v>31</v>
      </c>
      <c r="BE226" s="89">
        <v>35</v>
      </c>
      <c r="BF226" s="89">
        <v>38</v>
      </c>
      <c r="BG226" s="89">
        <v>35</v>
      </c>
      <c r="BH226" s="89">
        <v>35</v>
      </c>
      <c r="BI226" s="89">
        <v>40</v>
      </c>
      <c r="BJ226" s="89">
        <v>38</v>
      </c>
      <c r="BK226" s="89">
        <v>38</v>
      </c>
      <c r="BL226" s="89">
        <v>36</v>
      </c>
      <c r="BM226" s="89">
        <v>36</v>
      </c>
      <c r="BN226" s="90">
        <v>36</v>
      </c>
    </row>
    <row r="227" spans="1:66" x14ac:dyDescent="0.45">
      <c r="A227" s="78">
        <f t="shared" si="12"/>
        <v>5391</v>
      </c>
      <c r="B227" s="79">
        <f t="shared" si="10"/>
        <v>500</v>
      </c>
      <c r="C227" s="140">
        <f t="shared" si="11"/>
        <v>492.66666666666669</v>
      </c>
      <c r="D227" s="140">
        <v>582</v>
      </c>
      <c r="E227" s="178" t="s">
        <v>125</v>
      </c>
      <c r="F227" s="76" t="s">
        <v>596</v>
      </c>
      <c r="G227" s="76" t="s">
        <v>631</v>
      </c>
      <c r="H227" s="86" t="s">
        <v>347</v>
      </c>
      <c r="I227" s="179" t="s">
        <v>888</v>
      </c>
      <c r="J227" s="87">
        <v>10</v>
      </c>
      <c r="K227" s="87">
        <v>7</v>
      </c>
      <c r="L227" s="87">
        <v>7</v>
      </c>
      <c r="M227" s="87">
        <v>126</v>
      </c>
      <c r="N227" s="87">
        <v>152</v>
      </c>
      <c r="O227" s="87">
        <v>433</v>
      </c>
      <c r="P227" s="87">
        <v>184</v>
      </c>
      <c r="Q227" s="87">
        <v>0</v>
      </c>
      <c r="R227" s="87">
        <v>0</v>
      </c>
      <c r="S227" s="87">
        <v>350</v>
      </c>
      <c r="T227" s="87">
        <v>484</v>
      </c>
      <c r="U227" s="87">
        <v>220</v>
      </c>
      <c r="V227" s="87">
        <v>308</v>
      </c>
      <c r="W227" s="87">
        <v>0</v>
      </c>
      <c r="X227" s="87">
        <v>0</v>
      </c>
      <c r="Y227" s="87">
        <v>2</v>
      </c>
      <c r="Z227" s="87">
        <v>0</v>
      </c>
      <c r="AA227" s="87">
        <v>0</v>
      </c>
      <c r="AB227" s="87">
        <v>195</v>
      </c>
      <c r="AC227" s="87">
        <v>516</v>
      </c>
      <c r="AD227" s="87">
        <v>535</v>
      </c>
      <c r="AE227" s="87">
        <v>566</v>
      </c>
      <c r="AF227" s="87">
        <v>146</v>
      </c>
      <c r="AG227" s="87">
        <v>0</v>
      </c>
      <c r="AH227" s="87">
        <v>1076</v>
      </c>
      <c r="AI227" s="87">
        <v>266</v>
      </c>
      <c r="AJ227" s="87">
        <v>758</v>
      </c>
      <c r="AK227" s="87">
        <v>435</v>
      </c>
      <c r="AL227" s="87">
        <v>430</v>
      </c>
      <c r="AM227" s="87">
        <v>421</v>
      </c>
      <c r="AN227" s="87">
        <v>464</v>
      </c>
      <c r="AO227" s="87">
        <v>513</v>
      </c>
      <c r="AP227" s="87">
        <v>604</v>
      </c>
      <c r="AQ227" s="87">
        <v>689</v>
      </c>
      <c r="AR227" s="87">
        <v>357</v>
      </c>
      <c r="AS227" s="87">
        <v>542</v>
      </c>
      <c r="AT227" s="87">
        <v>583</v>
      </c>
      <c r="AU227" s="87">
        <v>353</v>
      </c>
      <c r="AV227" s="88">
        <v>500</v>
      </c>
      <c r="AW227" s="88">
        <v>450</v>
      </c>
      <c r="AX227" s="88">
        <v>360</v>
      </c>
      <c r="AY227" s="88">
        <v>366</v>
      </c>
      <c r="AZ227" s="88">
        <v>364</v>
      </c>
      <c r="BA227" s="88">
        <v>365</v>
      </c>
      <c r="BB227" s="88">
        <v>354</v>
      </c>
      <c r="BC227" s="89">
        <v>365</v>
      </c>
      <c r="BD227" s="89">
        <v>377</v>
      </c>
      <c r="BE227" s="89">
        <v>356</v>
      </c>
      <c r="BF227" s="89">
        <v>375</v>
      </c>
      <c r="BG227" s="89">
        <v>365</v>
      </c>
      <c r="BH227" s="89">
        <v>370</v>
      </c>
      <c r="BI227" s="89">
        <v>362</v>
      </c>
      <c r="BJ227" s="89">
        <v>360</v>
      </c>
      <c r="BK227" s="89">
        <v>362</v>
      </c>
      <c r="BL227" s="89">
        <v>365</v>
      </c>
      <c r="BM227" s="89">
        <v>360</v>
      </c>
      <c r="BN227" s="90">
        <v>359</v>
      </c>
    </row>
    <row r="228" spans="1:66" x14ac:dyDescent="0.45">
      <c r="A228" s="78">
        <f t="shared" si="12"/>
        <v>28247</v>
      </c>
      <c r="B228" s="79">
        <f t="shared" si="10"/>
        <v>2700</v>
      </c>
      <c r="C228" s="140">
        <f t="shared" si="11"/>
        <v>2820</v>
      </c>
      <c r="D228" s="140">
        <v>16755</v>
      </c>
      <c r="E228" s="178" t="s">
        <v>125</v>
      </c>
      <c r="F228" s="76" t="s">
        <v>596</v>
      </c>
      <c r="G228" s="76" t="s">
        <v>631</v>
      </c>
      <c r="H228" s="86" t="s">
        <v>348</v>
      </c>
      <c r="I228" s="179" t="s">
        <v>889</v>
      </c>
      <c r="J228" s="87">
        <v>8</v>
      </c>
      <c r="K228" s="87">
        <v>12</v>
      </c>
      <c r="L228" s="87">
        <v>14</v>
      </c>
      <c r="M228" s="87">
        <v>592</v>
      </c>
      <c r="N228" s="87">
        <v>686</v>
      </c>
      <c r="O228" s="87">
        <v>1423</v>
      </c>
      <c r="P228" s="87">
        <v>0</v>
      </c>
      <c r="Q228" s="87">
        <v>0</v>
      </c>
      <c r="R228" s="87">
        <v>0</v>
      </c>
      <c r="S228" s="87">
        <v>1953</v>
      </c>
      <c r="T228" s="87">
        <v>3378</v>
      </c>
      <c r="U228" s="87">
        <v>2451</v>
      </c>
      <c r="V228" s="87">
        <v>2538</v>
      </c>
      <c r="W228" s="87">
        <v>2861</v>
      </c>
      <c r="X228" s="87">
        <v>3734</v>
      </c>
      <c r="Y228" s="87">
        <v>0</v>
      </c>
      <c r="Z228" s="87">
        <v>0</v>
      </c>
      <c r="AA228" s="87">
        <v>0</v>
      </c>
      <c r="AB228" s="87">
        <v>2513</v>
      </c>
      <c r="AC228" s="87">
        <v>1138</v>
      </c>
      <c r="AD228" s="87">
        <v>149</v>
      </c>
      <c r="AE228" s="87">
        <v>74</v>
      </c>
      <c r="AF228" s="87">
        <v>0</v>
      </c>
      <c r="AG228" s="87">
        <v>7586</v>
      </c>
      <c r="AH228" s="87">
        <v>2221</v>
      </c>
      <c r="AI228" s="87">
        <v>2283</v>
      </c>
      <c r="AJ228" s="87">
        <v>3505</v>
      </c>
      <c r="AK228" s="87">
        <v>3338</v>
      </c>
      <c r="AL228" s="87">
        <v>788</v>
      </c>
      <c r="AM228" s="87">
        <v>3</v>
      </c>
      <c r="AN228" s="87">
        <v>437</v>
      </c>
      <c r="AO228" s="87">
        <v>4748</v>
      </c>
      <c r="AP228" s="87">
        <v>4978</v>
      </c>
      <c r="AQ228" s="87">
        <v>2891</v>
      </c>
      <c r="AR228" s="87">
        <v>2604</v>
      </c>
      <c r="AS228" s="87">
        <v>2909</v>
      </c>
      <c r="AT228" s="87">
        <v>2630</v>
      </c>
      <c r="AU228" s="87">
        <v>2921</v>
      </c>
      <c r="AV228" s="88">
        <v>2700</v>
      </c>
      <c r="AW228" s="88">
        <v>2550</v>
      </c>
      <c r="AX228" s="88">
        <v>2769</v>
      </c>
      <c r="AY228" s="88">
        <v>2741</v>
      </c>
      <c r="AZ228" s="88">
        <v>2723</v>
      </c>
      <c r="BA228" s="88">
        <v>2757</v>
      </c>
      <c r="BB228" s="88">
        <v>2775</v>
      </c>
      <c r="BC228" s="89">
        <v>2775</v>
      </c>
      <c r="BD228" s="89">
        <v>2767</v>
      </c>
      <c r="BE228" s="89">
        <v>2795</v>
      </c>
      <c r="BF228" s="89">
        <v>2805</v>
      </c>
      <c r="BG228" s="89">
        <v>2828</v>
      </c>
      <c r="BH228" s="89">
        <v>2835</v>
      </c>
      <c r="BI228" s="89">
        <v>2844</v>
      </c>
      <c r="BJ228" s="89">
        <v>2844</v>
      </c>
      <c r="BK228" s="89">
        <v>2816</v>
      </c>
      <c r="BL228" s="89">
        <v>2798</v>
      </c>
      <c r="BM228" s="89">
        <v>2832</v>
      </c>
      <c r="BN228" s="90">
        <v>2850</v>
      </c>
    </row>
    <row r="229" spans="1:66" x14ac:dyDescent="0.45">
      <c r="A229" s="78">
        <f t="shared" si="12"/>
        <v>10623</v>
      </c>
      <c r="B229" s="79">
        <f t="shared" si="10"/>
        <v>1450</v>
      </c>
      <c r="C229" s="140">
        <f t="shared" si="11"/>
        <v>1190</v>
      </c>
      <c r="D229" s="140">
        <v>5070</v>
      </c>
      <c r="E229" s="178" t="s">
        <v>125</v>
      </c>
      <c r="F229" s="76" t="s">
        <v>596</v>
      </c>
      <c r="G229" s="76" t="s">
        <v>631</v>
      </c>
      <c r="H229" s="86" t="s">
        <v>349</v>
      </c>
      <c r="I229" s="179" t="s">
        <v>890</v>
      </c>
      <c r="J229" s="87">
        <v>10</v>
      </c>
      <c r="K229" s="87">
        <v>9</v>
      </c>
      <c r="L229" s="87">
        <v>7</v>
      </c>
      <c r="M229" s="87">
        <v>310</v>
      </c>
      <c r="N229" s="87">
        <v>259</v>
      </c>
      <c r="O229" s="87">
        <v>606</v>
      </c>
      <c r="P229" s="87">
        <v>1</v>
      </c>
      <c r="Q229" s="87">
        <v>614</v>
      </c>
      <c r="R229" s="87">
        <v>1586</v>
      </c>
      <c r="S229" s="87">
        <v>943</v>
      </c>
      <c r="T229" s="87">
        <v>1220</v>
      </c>
      <c r="U229" s="87">
        <v>1162</v>
      </c>
      <c r="V229" s="87">
        <v>1197</v>
      </c>
      <c r="W229" s="87">
        <v>1361</v>
      </c>
      <c r="X229" s="87">
        <v>1783</v>
      </c>
      <c r="Y229" s="87">
        <v>413</v>
      </c>
      <c r="Z229" s="87">
        <v>0</v>
      </c>
      <c r="AA229" s="87">
        <v>0</v>
      </c>
      <c r="AB229" s="87">
        <v>1344</v>
      </c>
      <c r="AC229" s="87">
        <v>2015</v>
      </c>
      <c r="AD229" s="87">
        <v>774</v>
      </c>
      <c r="AE229" s="87">
        <v>1129</v>
      </c>
      <c r="AF229" s="87">
        <v>1497</v>
      </c>
      <c r="AG229" s="87">
        <v>1068</v>
      </c>
      <c r="AH229" s="87">
        <v>1508</v>
      </c>
      <c r="AI229" s="87">
        <v>1430</v>
      </c>
      <c r="AJ229" s="87">
        <v>2451</v>
      </c>
      <c r="AK229" s="87">
        <v>1380</v>
      </c>
      <c r="AL229" s="87">
        <v>850</v>
      </c>
      <c r="AM229" s="87">
        <v>0</v>
      </c>
      <c r="AN229" s="87">
        <v>0</v>
      </c>
      <c r="AO229" s="87">
        <v>0</v>
      </c>
      <c r="AP229" s="87">
        <v>640</v>
      </c>
      <c r="AQ229" s="87">
        <v>2951</v>
      </c>
      <c r="AR229" s="87">
        <v>1232</v>
      </c>
      <c r="AS229" s="87">
        <v>955</v>
      </c>
      <c r="AT229" s="87">
        <v>1344</v>
      </c>
      <c r="AU229" s="87">
        <v>1271</v>
      </c>
      <c r="AV229" s="88">
        <v>1450</v>
      </c>
      <c r="AW229" s="88">
        <v>1250</v>
      </c>
      <c r="AX229" s="88">
        <v>877</v>
      </c>
      <c r="AY229" s="88">
        <v>532</v>
      </c>
      <c r="AZ229" s="88">
        <v>612</v>
      </c>
      <c r="BA229" s="88">
        <v>508</v>
      </c>
      <c r="BB229" s="88">
        <v>838</v>
      </c>
      <c r="BC229" s="89">
        <v>900</v>
      </c>
      <c r="BD229" s="89">
        <v>1015</v>
      </c>
      <c r="BE229" s="89">
        <v>1036</v>
      </c>
      <c r="BF229" s="89">
        <v>1128</v>
      </c>
      <c r="BG229" s="89">
        <v>1111</v>
      </c>
      <c r="BH229" s="89">
        <v>1277</v>
      </c>
      <c r="BI229" s="89">
        <v>1097</v>
      </c>
      <c r="BJ229" s="89">
        <v>886</v>
      </c>
      <c r="BK229" s="89">
        <v>541</v>
      </c>
      <c r="BL229" s="89">
        <v>621</v>
      </c>
      <c r="BM229" s="89">
        <v>516</v>
      </c>
      <c r="BN229" s="90">
        <v>847</v>
      </c>
    </row>
    <row r="230" spans="1:66" x14ac:dyDescent="0.45">
      <c r="A230" s="78">
        <f t="shared" si="12"/>
        <v>43</v>
      </c>
      <c r="B230" s="79">
        <f t="shared" si="10"/>
        <v>26</v>
      </c>
      <c r="C230" s="140">
        <f t="shared" si="11"/>
        <v>10</v>
      </c>
      <c r="D230" s="140">
        <v>1053</v>
      </c>
      <c r="E230" s="178" t="s">
        <v>125</v>
      </c>
      <c r="F230" s="76" t="s">
        <v>596</v>
      </c>
      <c r="G230" s="76" t="s">
        <v>631</v>
      </c>
      <c r="H230" s="86" t="s">
        <v>350</v>
      </c>
      <c r="I230" s="179" t="s">
        <v>891</v>
      </c>
      <c r="J230" s="87">
        <v>0</v>
      </c>
      <c r="K230" s="87">
        <v>0</v>
      </c>
      <c r="L230" s="87">
        <v>0</v>
      </c>
      <c r="M230" s="87">
        <v>0</v>
      </c>
      <c r="N230" s="87">
        <v>0</v>
      </c>
      <c r="O230" s="87">
        <v>0</v>
      </c>
      <c r="P230" s="87">
        <v>0</v>
      </c>
      <c r="Q230" s="87">
        <v>0</v>
      </c>
      <c r="R230" s="87">
        <v>0</v>
      </c>
      <c r="S230" s="87">
        <v>0</v>
      </c>
      <c r="T230" s="87">
        <v>0</v>
      </c>
      <c r="U230" s="87">
        <v>17</v>
      </c>
      <c r="V230" s="87">
        <v>34</v>
      </c>
      <c r="W230" s="87">
        <v>32</v>
      </c>
      <c r="X230" s="87">
        <v>48</v>
      </c>
      <c r="Y230" s="87">
        <v>18</v>
      </c>
      <c r="Z230" s="87">
        <v>41</v>
      </c>
      <c r="AA230" s="87">
        <v>33</v>
      </c>
      <c r="AB230" s="87">
        <v>15</v>
      </c>
      <c r="AC230" s="87">
        <v>0</v>
      </c>
      <c r="AD230" s="87">
        <v>0</v>
      </c>
      <c r="AE230" s="87">
        <v>0</v>
      </c>
      <c r="AF230" s="87">
        <v>0</v>
      </c>
      <c r="AG230" s="87">
        <v>0</v>
      </c>
      <c r="AH230" s="87">
        <v>0</v>
      </c>
      <c r="AI230" s="87">
        <v>0</v>
      </c>
      <c r="AJ230" s="87">
        <v>0</v>
      </c>
      <c r="AK230" s="87">
        <v>0</v>
      </c>
      <c r="AL230" s="87">
        <v>0</v>
      </c>
      <c r="AM230" s="87">
        <v>0</v>
      </c>
      <c r="AN230" s="87">
        <v>0</v>
      </c>
      <c r="AO230" s="87">
        <v>0</v>
      </c>
      <c r="AP230" s="87">
        <v>0</v>
      </c>
      <c r="AQ230" s="87">
        <v>4</v>
      </c>
      <c r="AR230" s="87">
        <v>9</v>
      </c>
      <c r="AS230" s="87">
        <v>4</v>
      </c>
      <c r="AT230" s="87">
        <v>16</v>
      </c>
      <c r="AU230" s="87">
        <v>10</v>
      </c>
      <c r="AV230" s="88">
        <v>26</v>
      </c>
      <c r="AW230" s="88">
        <v>26</v>
      </c>
      <c r="AX230" s="88">
        <v>4</v>
      </c>
      <c r="AY230" s="88">
        <v>5</v>
      </c>
      <c r="AZ230" s="88">
        <v>4</v>
      </c>
      <c r="BA230" s="88">
        <v>4</v>
      </c>
      <c r="BB230" s="88">
        <v>4</v>
      </c>
      <c r="BC230" s="89">
        <v>4</v>
      </c>
      <c r="BD230" s="89">
        <v>4</v>
      </c>
      <c r="BE230" s="89">
        <v>4</v>
      </c>
      <c r="BF230" s="89">
        <v>5</v>
      </c>
      <c r="BG230" s="89">
        <v>4</v>
      </c>
      <c r="BH230" s="89">
        <v>4</v>
      </c>
      <c r="BI230" s="89">
        <v>4</v>
      </c>
      <c r="BJ230" s="89">
        <v>4</v>
      </c>
      <c r="BK230" s="89">
        <v>5</v>
      </c>
      <c r="BL230" s="89">
        <v>4</v>
      </c>
      <c r="BM230" s="89">
        <v>4</v>
      </c>
      <c r="BN230" s="90">
        <v>4</v>
      </c>
    </row>
    <row r="231" spans="1:66" x14ac:dyDescent="0.45">
      <c r="A231" s="78">
        <f t="shared" si="12"/>
        <v>5718</v>
      </c>
      <c r="B231" s="79">
        <f t="shared" si="10"/>
        <v>500</v>
      </c>
      <c r="C231" s="140">
        <f t="shared" si="11"/>
        <v>449.33333333333331</v>
      </c>
      <c r="D231" s="140">
        <v>2826</v>
      </c>
      <c r="E231" s="178" t="s">
        <v>125</v>
      </c>
      <c r="F231" s="76" t="s">
        <v>596</v>
      </c>
      <c r="G231" s="76" t="s">
        <v>631</v>
      </c>
      <c r="H231" s="86" t="s">
        <v>351</v>
      </c>
      <c r="I231" s="179" t="s">
        <v>892</v>
      </c>
      <c r="J231" s="87">
        <v>3</v>
      </c>
      <c r="K231" s="87">
        <v>7</v>
      </c>
      <c r="L231" s="87">
        <v>9</v>
      </c>
      <c r="M231" s="87">
        <v>124</v>
      </c>
      <c r="N231" s="87">
        <v>158</v>
      </c>
      <c r="O231" s="87">
        <v>286</v>
      </c>
      <c r="P231" s="87">
        <v>414</v>
      </c>
      <c r="Q231" s="87">
        <v>475</v>
      </c>
      <c r="R231" s="87">
        <v>439</v>
      </c>
      <c r="S231" s="87">
        <v>400</v>
      </c>
      <c r="T231" s="87">
        <v>505</v>
      </c>
      <c r="U231" s="87">
        <v>365</v>
      </c>
      <c r="V231" s="87">
        <v>502</v>
      </c>
      <c r="W231" s="87">
        <v>597</v>
      </c>
      <c r="X231" s="87">
        <v>480</v>
      </c>
      <c r="Y231" s="87">
        <v>0</v>
      </c>
      <c r="Z231" s="87">
        <v>0</v>
      </c>
      <c r="AA231" s="87">
        <v>0</v>
      </c>
      <c r="AB231" s="87">
        <v>347</v>
      </c>
      <c r="AC231" s="87">
        <v>0</v>
      </c>
      <c r="AD231" s="87">
        <v>0</v>
      </c>
      <c r="AE231" s="87">
        <v>519</v>
      </c>
      <c r="AF231" s="87">
        <v>609</v>
      </c>
      <c r="AG231" s="87">
        <v>646</v>
      </c>
      <c r="AH231" s="87">
        <v>481</v>
      </c>
      <c r="AI231" s="87">
        <v>461</v>
      </c>
      <c r="AJ231" s="87">
        <v>793</v>
      </c>
      <c r="AK231" s="87">
        <v>470</v>
      </c>
      <c r="AL231" s="87">
        <v>531</v>
      </c>
      <c r="AM231" s="87">
        <v>505</v>
      </c>
      <c r="AN231" s="87">
        <v>0</v>
      </c>
      <c r="AO231" s="87">
        <v>524</v>
      </c>
      <c r="AP231" s="87">
        <v>1017</v>
      </c>
      <c r="AQ231" s="87">
        <v>634</v>
      </c>
      <c r="AR231" s="87">
        <v>689</v>
      </c>
      <c r="AS231" s="87">
        <v>392</v>
      </c>
      <c r="AT231" s="87">
        <v>475</v>
      </c>
      <c r="AU231" s="87">
        <v>481</v>
      </c>
      <c r="AV231" s="88">
        <v>500</v>
      </c>
      <c r="AW231" s="88">
        <v>450</v>
      </c>
      <c r="AX231" s="88">
        <v>329</v>
      </c>
      <c r="AY231" s="88">
        <v>304</v>
      </c>
      <c r="AZ231" s="88">
        <v>262</v>
      </c>
      <c r="BA231" s="88">
        <v>221</v>
      </c>
      <c r="BB231" s="88">
        <v>283</v>
      </c>
      <c r="BC231" s="89">
        <v>328</v>
      </c>
      <c r="BD231" s="89">
        <v>410</v>
      </c>
      <c r="BE231" s="89">
        <v>405</v>
      </c>
      <c r="BF231" s="89">
        <v>481</v>
      </c>
      <c r="BG231" s="89">
        <v>448</v>
      </c>
      <c r="BH231" s="89">
        <v>488</v>
      </c>
      <c r="BI231" s="89">
        <v>416</v>
      </c>
      <c r="BJ231" s="89">
        <v>329</v>
      </c>
      <c r="BK231" s="89">
        <v>304</v>
      </c>
      <c r="BL231" s="89">
        <v>262</v>
      </c>
      <c r="BM231" s="89">
        <v>221</v>
      </c>
      <c r="BN231" s="90">
        <v>283</v>
      </c>
    </row>
    <row r="232" spans="1:66" x14ac:dyDescent="0.45">
      <c r="A232" s="78">
        <f t="shared" si="12"/>
        <v>9615</v>
      </c>
      <c r="B232" s="79">
        <f t="shared" si="10"/>
        <v>1000</v>
      </c>
      <c r="C232" s="140">
        <f t="shared" si="11"/>
        <v>581.33333333333337</v>
      </c>
      <c r="D232" s="140">
        <v>3107</v>
      </c>
      <c r="E232" s="178" t="s">
        <v>125</v>
      </c>
      <c r="F232" s="76" t="s">
        <v>597</v>
      </c>
      <c r="G232" s="76" t="s">
        <v>632</v>
      </c>
      <c r="H232" s="86" t="s">
        <v>352</v>
      </c>
      <c r="I232" s="179" t="s">
        <v>893</v>
      </c>
      <c r="J232" s="87">
        <v>210</v>
      </c>
      <c r="K232" s="87">
        <v>230</v>
      </c>
      <c r="L232" s="87">
        <v>267</v>
      </c>
      <c r="M232" s="87">
        <v>355</v>
      </c>
      <c r="N232" s="87">
        <v>261</v>
      </c>
      <c r="O232" s="87">
        <v>199</v>
      </c>
      <c r="P232" s="87">
        <v>309</v>
      </c>
      <c r="Q232" s="87">
        <v>392</v>
      </c>
      <c r="R232" s="87">
        <v>473</v>
      </c>
      <c r="S232" s="87">
        <v>455</v>
      </c>
      <c r="T232" s="87">
        <v>1462</v>
      </c>
      <c r="U232" s="87">
        <v>224</v>
      </c>
      <c r="V232" s="87">
        <v>0</v>
      </c>
      <c r="W232" s="87">
        <v>0</v>
      </c>
      <c r="X232" s="87">
        <v>0</v>
      </c>
      <c r="Y232" s="87">
        <v>0</v>
      </c>
      <c r="Z232" s="87">
        <v>0</v>
      </c>
      <c r="AA232" s="87">
        <v>0</v>
      </c>
      <c r="AB232" s="87">
        <v>0</v>
      </c>
      <c r="AC232" s="87">
        <v>0</v>
      </c>
      <c r="AD232" s="87">
        <v>591</v>
      </c>
      <c r="AE232" s="87">
        <v>1831</v>
      </c>
      <c r="AF232" s="87">
        <v>601</v>
      </c>
      <c r="AG232" s="87">
        <v>0</v>
      </c>
      <c r="AH232" s="87">
        <v>1</v>
      </c>
      <c r="AI232" s="87">
        <v>0</v>
      </c>
      <c r="AJ232" s="87">
        <v>1510</v>
      </c>
      <c r="AK232" s="87">
        <v>909</v>
      </c>
      <c r="AL232" s="87">
        <v>848</v>
      </c>
      <c r="AM232" s="87">
        <v>943</v>
      </c>
      <c r="AN232" s="87">
        <v>610</v>
      </c>
      <c r="AO232" s="87">
        <v>1024</v>
      </c>
      <c r="AP232" s="87">
        <v>1377</v>
      </c>
      <c r="AQ232" s="87">
        <v>1187</v>
      </c>
      <c r="AR232" s="87">
        <v>973</v>
      </c>
      <c r="AS232" s="87">
        <v>77</v>
      </c>
      <c r="AT232" s="87">
        <v>492</v>
      </c>
      <c r="AU232" s="87">
        <v>1175</v>
      </c>
      <c r="AV232" s="88">
        <v>1000</v>
      </c>
      <c r="AW232" s="88">
        <v>170</v>
      </c>
      <c r="AX232" s="88">
        <v>198</v>
      </c>
      <c r="AY232" s="88">
        <v>189</v>
      </c>
      <c r="AZ232" s="88">
        <v>181</v>
      </c>
      <c r="BA232" s="88">
        <v>178</v>
      </c>
      <c r="BB232" s="88">
        <v>197</v>
      </c>
      <c r="BC232" s="89">
        <v>199</v>
      </c>
      <c r="BD232" s="89">
        <v>220</v>
      </c>
      <c r="BE232" s="89">
        <v>256</v>
      </c>
      <c r="BF232" s="89">
        <v>194</v>
      </c>
      <c r="BG232" s="89">
        <v>170</v>
      </c>
      <c r="BH232" s="89">
        <v>213</v>
      </c>
      <c r="BI232" s="89">
        <v>213</v>
      </c>
      <c r="BJ232" s="89">
        <v>198</v>
      </c>
      <c r="BK232" s="89">
        <v>189</v>
      </c>
      <c r="BL232" s="89">
        <v>181</v>
      </c>
      <c r="BM232" s="89">
        <v>178</v>
      </c>
      <c r="BN232" s="90">
        <v>197</v>
      </c>
    </row>
    <row r="233" spans="1:66" x14ac:dyDescent="0.45">
      <c r="A233" s="78">
        <f t="shared" si="12"/>
        <v>9295</v>
      </c>
      <c r="B233" s="79">
        <f t="shared" si="10"/>
        <v>280</v>
      </c>
      <c r="C233" s="140">
        <f t="shared" si="11"/>
        <v>829</v>
      </c>
      <c r="D233" s="140">
        <v>4713</v>
      </c>
      <c r="E233" s="178" t="s">
        <v>125</v>
      </c>
      <c r="F233" s="76" t="s">
        <v>597</v>
      </c>
      <c r="G233" s="76" t="s">
        <v>632</v>
      </c>
      <c r="H233" s="86" t="s">
        <v>353</v>
      </c>
      <c r="I233" s="179" t="s">
        <v>894</v>
      </c>
      <c r="J233" s="87">
        <v>231</v>
      </c>
      <c r="K233" s="87">
        <v>289</v>
      </c>
      <c r="L233" s="87">
        <v>191</v>
      </c>
      <c r="M233" s="87">
        <v>286</v>
      </c>
      <c r="N233" s="87">
        <v>344</v>
      </c>
      <c r="O233" s="87">
        <v>223</v>
      </c>
      <c r="P233" s="87">
        <v>479</v>
      </c>
      <c r="Q233" s="87">
        <v>660</v>
      </c>
      <c r="R233" s="87">
        <v>641</v>
      </c>
      <c r="S233" s="87">
        <v>0</v>
      </c>
      <c r="T233" s="87">
        <v>2</v>
      </c>
      <c r="U233" s="87">
        <v>0</v>
      </c>
      <c r="V233" s="87">
        <v>0</v>
      </c>
      <c r="W233" s="87">
        <v>792</v>
      </c>
      <c r="X233" s="87">
        <v>1859</v>
      </c>
      <c r="Y233" s="87">
        <v>1221</v>
      </c>
      <c r="Z233" s="87">
        <v>0</v>
      </c>
      <c r="AA233" s="87">
        <v>0</v>
      </c>
      <c r="AB233" s="87">
        <v>0</v>
      </c>
      <c r="AC233" s="87">
        <v>0</v>
      </c>
      <c r="AD233" s="87">
        <v>985</v>
      </c>
      <c r="AE233" s="87">
        <v>2014</v>
      </c>
      <c r="AF233" s="87">
        <v>1205</v>
      </c>
      <c r="AG233" s="87">
        <v>4</v>
      </c>
      <c r="AH233" s="87">
        <v>0</v>
      </c>
      <c r="AI233" s="87">
        <v>0</v>
      </c>
      <c r="AJ233" s="87">
        <v>1795</v>
      </c>
      <c r="AK233" s="87">
        <v>733</v>
      </c>
      <c r="AL233" s="87">
        <v>1244</v>
      </c>
      <c r="AM233" s="87">
        <v>814</v>
      </c>
      <c r="AN233" s="87">
        <v>1320</v>
      </c>
      <c r="AO233" s="87">
        <v>1325</v>
      </c>
      <c r="AP233" s="87">
        <v>1342</v>
      </c>
      <c r="AQ233" s="87">
        <v>30</v>
      </c>
      <c r="AR233" s="87">
        <v>0</v>
      </c>
      <c r="AS233" s="87">
        <v>1812</v>
      </c>
      <c r="AT233" s="87">
        <v>260</v>
      </c>
      <c r="AU233" s="87">
        <v>415</v>
      </c>
      <c r="AV233" s="88">
        <v>280</v>
      </c>
      <c r="AW233" s="88">
        <v>280</v>
      </c>
      <c r="AX233" s="88">
        <v>420</v>
      </c>
      <c r="AY233" s="88">
        <v>391</v>
      </c>
      <c r="AZ233" s="88">
        <v>381</v>
      </c>
      <c r="BA233" s="88">
        <v>360</v>
      </c>
      <c r="BB233" s="88">
        <v>352</v>
      </c>
      <c r="BC233" s="89">
        <v>465</v>
      </c>
      <c r="BD233" s="89">
        <v>475</v>
      </c>
      <c r="BE233" s="89">
        <v>395</v>
      </c>
      <c r="BF233" s="89">
        <v>319</v>
      </c>
      <c r="BG233" s="89">
        <v>318</v>
      </c>
      <c r="BH233" s="89">
        <v>370</v>
      </c>
      <c r="BI233" s="89">
        <v>392</v>
      </c>
      <c r="BJ233" s="89">
        <v>420</v>
      </c>
      <c r="BK233" s="89">
        <v>391</v>
      </c>
      <c r="BL233" s="89">
        <v>381</v>
      </c>
      <c r="BM233" s="89">
        <v>360</v>
      </c>
      <c r="BN233" s="90">
        <v>352</v>
      </c>
    </row>
    <row r="234" spans="1:66" x14ac:dyDescent="0.45">
      <c r="A234" s="78">
        <f t="shared" si="12"/>
        <v>38395</v>
      </c>
      <c r="B234" s="79">
        <f t="shared" si="10"/>
        <v>2300</v>
      </c>
      <c r="C234" s="140">
        <f t="shared" si="11"/>
        <v>2225.6666666666665</v>
      </c>
      <c r="D234" s="140">
        <v>2737</v>
      </c>
      <c r="E234" s="178" t="s">
        <v>125</v>
      </c>
      <c r="F234" s="76" t="s">
        <v>597</v>
      </c>
      <c r="G234" s="76" t="s">
        <v>632</v>
      </c>
      <c r="H234" s="86" t="s">
        <v>354</v>
      </c>
      <c r="I234" s="179" t="s">
        <v>895</v>
      </c>
      <c r="J234" s="87">
        <v>1519</v>
      </c>
      <c r="K234" s="87">
        <v>4007</v>
      </c>
      <c r="L234" s="87">
        <v>667</v>
      </c>
      <c r="M234" s="87">
        <v>772</v>
      </c>
      <c r="N234" s="87">
        <v>1834</v>
      </c>
      <c r="O234" s="87">
        <v>1067</v>
      </c>
      <c r="P234" s="87">
        <v>2349</v>
      </c>
      <c r="Q234" s="87">
        <v>1982</v>
      </c>
      <c r="R234" s="87">
        <v>0</v>
      </c>
      <c r="S234" s="87">
        <v>0</v>
      </c>
      <c r="T234" s="87">
        <v>4033</v>
      </c>
      <c r="U234" s="87">
        <v>1102</v>
      </c>
      <c r="V234" s="87">
        <v>1</v>
      </c>
      <c r="W234" s="87">
        <v>2574</v>
      </c>
      <c r="X234" s="87">
        <v>0</v>
      </c>
      <c r="Y234" s="87">
        <v>2789</v>
      </c>
      <c r="Z234" s="87">
        <v>2392</v>
      </c>
      <c r="AA234" s="87">
        <v>0</v>
      </c>
      <c r="AB234" s="87">
        <v>5198</v>
      </c>
      <c r="AC234" s="87">
        <v>5058</v>
      </c>
      <c r="AD234" s="87">
        <v>3039</v>
      </c>
      <c r="AE234" s="87">
        <v>2372</v>
      </c>
      <c r="AF234" s="87">
        <v>7296</v>
      </c>
      <c r="AG234" s="87">
        <v>181</v>
      </c>
      <c r="AH234" s="87">
        <v>14026</v>
      </c>
      <c r="AI234" s="87">
        <v>2441</v>
      </c>
      <c r="AJ234" s="87">
        <v>3454</v>
      </c>
      <c r="AK234" s="87">
        <v>2050</v>
      </c>
      <c r="AL234" s="87">
        <v>2944</v>
      </c>
      <c r="AM234" s="87">
        <v>3217</v>
      </c>
      <c r="AN234" s="87">
        <v>4115</v>
      </c>
      <c r="AO234" s="87">
        <v>4931</v>
      </c>
      <c r="AP234" s="87">
        <v>3289</v>
      </c>
      <c r="AQ234" s="87">
        <v>6941</v>
      </c>
      <c r="AR234" s="87">
        <v>4231</v>
      </c>
      <c r="AS234" s="87">
        <v>3099</v>
      </c>
      <c r="AT234" s="87">
        <v>1388</v>
      </c>
      <c r="AU234" s="87">
        <v>2190</v>
      </c>
      <c r="AV234" s="88">
        <v>2300</v>
      </c>
      <c r="AW234" s="88">
        <v>1515</v>
      </c>
      <c r="AX234" s="88">
        <v>2186</v>
      </c>
      <c r="AY234" s="88">
        <v>2114</v>
      </c>
      <c r="AZ234" s="88">
        <v>2036</v>
      </c>
      <c r="BA234" s="88">
        <v>2152</v>
      </c>
      <c r="BB234" s="88">
        <v>2044</v>
      </c>
      <c r="BC234" s="89">
        <v>2106</v>
      </c>
      <c r="BD234" s="89">
        <v>2221</v>
      </c>
      <c r="BE234" s="89">
        <v>2212</v>
      </c>
      <c r="BF234" s="89">
        <v>2067</v>
      </c>
      <c r="BG234" s="89">
        <v>2145</v>
      </c>
      <c r="BH234" s="89">
        <v>2177</v>
      </c>
      <c r="BI234" s="89">
        <v>2167</v>
      </c>
      <c r="BJ234" s="89">
        <v>2108</v>
      </c>
      <c r="BK234" s="89">
        <v>2192</v>
      </c>
      <c r="BL234" s="89">
        <v>2226</v>
      </c>
      <c r="BM234" s="89">
        <v>2216</v>
      </c>
      <c r="BN234" s="90">
        <v>2220</v>
      </c>
    </row>
    <row r="235" spans="1:66" x14ac:dyDescent="0.45">
      <c r="A235" s="78">
        <f t="shared" si="12"/>
        <v>10895</v>
      </c>
      <c r="B235" s="79">
        <f t="shared" si="10"/>
        <v>800</v>
      </c>
      <c r="C235" s="140">
        <f t="shared" si="11"/>
        <v>1054.3333333333333</v>
      </c>
      <c r="D235" s="140">
        <v>21</v>
      </c>
      <c r="E235" s="178" t="s">
        <v>125</v>
      </c>
      <c r="F235" s="76" t="s">
        <v>597</v>
      </c>
      <c r="G235" s="76" t="s">
        <v>632</v>
      </c>
      <c r="H235" s="86" t="s">
        <v>355</v>
      </c>
      <c r="I235" s="179" t="s">
        <v>896</v>
      </c>
      <c r="J235" s="87">
        <v>688</v>
      </c>
      <c r="K235" s="87">
        <v>226</v>
      </c>
      <c r="L235" s="87">
        <v>0</v>
      </c>
      <c r="M235" s="87">
        <v>275</v>
      </c>
      <c r="N235" s="87">
        <v>1285</v>
      </c>
      <c r="O235" s="87">
        <v>458</v>
      </c>
      <c r="P235" s="87">
        <v>484</v>
      </c>
      <c r="Q235" s="87">
        <v>645</v>
      </c>
      <c r="R235" s="87">
        <v>567</v>
      </c>
      <c r="S235" s="87">
        <v>1026</v>
      </c>
      <c r="T235" s="87">
        <v>1263</v>
      </c>
      <c r="U235" s="87">
        <v>2169</v>
      </c>
      <c r="V235" s="87">
        <v>0</v>
      </c>
      <c r="W235" s="87">
        <v>0</v>
      </c>
      <c r="X235" s="87">
        <v>0</v>
      </c>
      <c r="Y235" s="87">
        <v>0</v>
      </c>
      <c r="Z235" s="87">
        <v>1677</v>
      </c>
      <c r="AA235" s="87">
        <v>1031</v>
      </c>
      <c r="AB235" s="87">
        <v>2766</v>
      </c>
      <c r="AC235" s="87">
        <v>2224</v>
      </c>
      <c r="AD235" s="87">
        <v>0</v>
      </c>
      <c r="AE235" s="87">
        <v>0</v>
      </c>
      <c r="AF235" s="87">
        <v>0</v>
      </c>
      <c r="AG235" s="87">
        <v>69</v>
      </c>
      <c r="AH235" s="87">
        <v>4379</v>
      </c>
      <c r="AI235" s="87">
        <v>2501</v>
      </c>
      <c r="AJ235" s="87">
        <v>1411</v>
      </c>
      <c r="AK235" s="87">
        <v>1233</v>
      </c>
      <c r="AL235" s="87">
        <v>2140</v>
      </c>
      <c r="AM235" s="87">
        <v>1761</v>
      </c>
      <c r="AN235" s="87">
        <v>954</v>
      </c>
      <c r="AO235" s="87">
        <v>840</v>
      </c>
      <c r="AP235" s="87">
        <v>1</v>
      </c>
      <c r="AQ235" s="87">
        <v>0</v>
      </c>
      <c r="AR235" s="87">
        <v>803</v>
      </c>
      <c r="AS235" s="87">
        <v>2757</v>
      </c>
      <c r="AT235" s="87">
        <v>406</v>
      </c>
      <c r="AU235" s="87">
        <v>0</v>
      </c>
      <c r="AV235" s="88">
        <v>800</v>
      </c>
      <c r="AW235" s="88">
        <v>255</v>
      </c>
      <c r="AX235" s="88">
        <v>433</v>
      </c>
      <c r="AY235" s="88">
        <v>464</v>
      </c>
      <c r="AZ235" s="88">
        <v>473</v>
      </c>
      <c r="BA235" s="88">
        <v>455</v>
      </c>
      <c r="BB235" s="88">
        <v>428</v>
      </c>
      <c r="BC235" s="89">
        <v>384</v>
      </c>
      <c r="BD235" s="89">
        <v>337</v>
      </c>
      <c r="BE235" s="89">
        <v>355</v>
      </c>
      <c r="BF235" s="89">
        <v>426</v>
      </c>
      <c r="BG235" s="89">
        <v>471</v>
      </c>
      <c r="BH235" s="89">
        <v>472</v>
      </c>
      <c r="BI235" s="89">
        <v>458</v>
      </c>
      <c r="BJ235" s="89">
        <v>469</v>
      </c>
      <c r="BK235" s="89">
        <v>464</v>
      </c>
      <c r="BL235" s="89">
        <v>473</v>
      </c>
      <c r="BM235" s="89">
        <v>455</v>
      </c>
      <c r="BN235" s="90">
        <v>428</v>
      </c>
    </row>
    <row r="236" spans="1:66" x14ac:dyDescent="0.45">
      <c r="A236" s="78">
        <f t="shared" si="12"/>
        <v>15437</v>
      </c>
      <c r="B236" s="79">
        <f t="shared" si="10"/>
        <v>600</v>
      </c>
      <c r="C236" s="140">
        <f t="shared" si="11"/>
        <v>1150.6666666666667</v>
      </c>
      <c r="D236" s="140">
        <v>1686</v>
      </c>
      <c r="E236" s="178" t="s">
        <v>125</v>
      </c>
      <c r="F236" s="76" t="s">
        <v>597</v>
      </c>
      <c r="G236" s="76" t="s">
        <v>632</v>
      </c>
      <c r="H236" s="86" t="s">
        <v>356</v>
      </c>
      <c r="I236" s="179" t="s">
        <v>897</v>
      </c>
      <c r="J236" s="87">
        <v>429</v>
      </c>
      <c r="K236" s="87">
        <v>521</v>
      </c>
      <c r="L236" s="87">
        <v>308</v>
      </c>
      <c r="M236" s="87">
        <v>385</v>
      </c>
      <c r="N236" s="87">
        <v>312</v>
      </c>
      <c r="O236" s="87">
        <v>292</v>
      </c>
      <c r="P236" s="87">
        <v>641</v>
      </c>
      <c r="Q236" s="87">
        <v>567</v>
      </c>
      <c r="R236" s="87">
        <v>252</v>
      </c>
      <c r="S236" s="87">
        <v>216</v>
      </c>
      <c r="T236" s="87">
        <v>308</v>
      </c>
      <c r="U236" s="87">
        <v>0</v>
      </c>
      <c r="V236" s="87">
        <v>0</v>
      </c>
      <c r="W236" s="87">
        <v>0</v>
      </c>
      <c r="X236" s="87">
        <v>0</v>
      </c>
      <c r="Y236" s="87">
        <v>0</v>
      </c>
      <c r="Z236" s="87">
        <v>848</v>
      </c>
      <c r="AA236" s="87">
        <v>1004</v>
      </c>
      <c r="AB236" s="87">
        <v>1954</v>
      </c>
      <c r="AC236" s="87">
        <v>54</v>
      </c>
      <c r="AD236" s="87">
        <v>0</v>
      </c>
      <c r="AE236" s="87">
        <v>3</v>
      </c>
      <c r="AF236" s="87">
        <v>0</v>
      </c>
      <c r="AG236" s="87">
        <v>0</v>
      </c>
      <c r="AH236" s="87">
        <v>0</v>
      </c>
      <c r="AI236" s="87">
        <v>0</v>
      </c>
      <c r="AJ236" s="87">
        <v>1443</v>
      </c>
      <c r="AK236" s="87">
        <v>2410</v>
      </c>
      <c r="AL236" s="87">
        <v>3775</v>
      </c>
      <c r="AM236" s="87">
        <v>1143</v>
      </c>
      <c r="AN236" s="87">
        <v>630</v>
      </c>
      <c r="AO236" s="87">
        <v>749</v>
      </c>
      <c r="AP236" s="87">
        <v>1115</v>
      </c>
      <c r="AQ236" s="87">
        <v>79</v>
      </c>
      <c r="AR236" s="87">
        <v>2084</v>
      </c>
      <c r="AS236" s="87">
        <v>2215</v>
      </c>
      <c r="AT236" s="87">
        <v>467</v>
      </c>
      <c r="AU236" s="87">
        <v>770</v>
      </c>
      <c r="AV236" s="88">
        <v>600</v>
      </c>
      <c r="AW236" s="88">
        <v>390</v>
      </c>
      <c r="AX236" s="88">
        <v>536</v>
      </c>
      <c r="AY236" s="88">
        <v>537</v>
      </c>
      <c r="AZ236" s="88">
        <v>539</v>
      </c>
      <c r="BA236" s="88">
        <v>538</v>
      </c>
      <c r="BB236" s="88">
        <v>536</v>
      </c>
      <c r="BC236" s="89">
        <v>533</v>
      </c>
      <c r="BD236" s="89">
        <v>545</v>
      </c>
      <c r="BE236" s="89">
        <v>542</v>
      </c>
      <c r="BF236" s="89">
        <v>521</v>
      </c>
      <c r="BG236" s="89">
        <v>529</v>
      </c>
      <c r="BH236" s="89">
        <v>536</v>
      </c>
      <c r="BI236" s="89">
        <v>535</v>
      </c>
      <c r="BJ236" s="89">
        <v>536</v>
      </c>
      <c r="BK236" s="89">
        <v>537</v>
      </c>
      <c r="BL236" s="89">
        <v>539</v>
      </c>
      <c r="BM236" s="89">
        <v>538</v>
      </c>
      <c r="BN236" s="90">
        <v>536</v>
      </c>
    </row>
    <row r="237" spans="1:66" x14ac:dyDescent="0.45">
      <c r="A237" s="78">
        <f t="shared" si="12"/>
        <v>171464</v>
      </c>
      <c r="B237" s="79">
        <f t="shared" si="10"/>
        <v>11000</v>
      </c>
      <c r="C237" s="140">
        <f t="shared" si="11"/>
        <v>19013.333333333332</v>
      </c>
      <c r="D237" s="140">
        <v>7444</v>
      </c>
      <c r="E237" s="178" t="s">
        <v>125</v>
      </c>
      <c r="F237" s="76" t="s">
        <v>597</v>
      </c>
      <c r="G237" s="76" t="s">
        <v>632</v>
      </c>
      <c r="H237" s="86" t="s">
        <v>357</v>
      </c>
      <c r="I237" s="179" t="s">
        <v>898</v>
      </c>
      <c r="J237" s="87">
        <v>1002</v>
      </c>
      <c r="K237" s="87">
        <v>960</v>
      </c>
      <c r="L237" s="87">
        <v>1247</v>
      </c>
      <c r="M237" s="87">
        <v>1826</v>
      </c>
      <c r="N237" s="87">
        <v>1626</v>
      </c>
      <c r="O237" s="87">
        <v>1080</v>
      </c>
      <c r="P237" s="87">
        <v>1950</v>
      </c>
      <c r="Q237" s="87">
        <v>1531</v>
      </c>
      <c r="R237" s="87">
        <v>5383</v>
      </c>
      <c r="S237" s="87">
        <v>10785</v>
      </c>
      <c r="T237" s="87">
        <v>240</v>
      </c>
      <c r="U237" s="87">
        <v>0</v>
      </c>
      <c r="V237" s="87">
        <v>0</v>
      </c>
      <c r="W237" s="87">
        <v>11</v>
      </c>
      <c r="X237" s="87">
        <v>0</v>
      </c>
      <c r="Y237" s="87">
        <v>2838</v>
      </c>
      <c r="Z237" s="87">
        <v>2341</v>
      </c>
      <c r="AA237" s="87">
        <v>1531</v>
      </c>
      <c r="AB237" s="87">
        <v>8813</v>
      </c>
      <c r="AC237" s="87">
        <v>4398</v>
      </c>
      <c r="AD237" s="87">
        <v>4784</v>
      </c>
      <c r="AE237" s="87">
        <v>2764</v>
      </c>
      <c r="AF237" s="87">
        <v>5175</v>
      </c>
      <c r="AG237" s="87">
        <v>0</v>
      </c>
      <c r="AH237" s="87">
        <v>0</v>
      </c>
      <c r="AI237" s="87">
        <v>5128</v>
      </c>
      <c r="AJ237" s="87">
        <v>9408</v>
      </c>
      <c r="AK237" s="87">
        <v>10910</v>
      </c>
      <c r="AL237" s="87">
        <v>9015</v>
      </c>
      <c r="AM237" s="87">
        <v>10845</v>
      </c>
      <c r="AN237" s="87">
        <v>34012</v>
      </c>
      <c r="AO237" s="87">
        <v>18016</v>
      </c>
      <c r="AP237" s="87">
        <v>11202</v>
      </c>
      <c r="AQ237" s="87">
        <v>17502</v>
      </c>
      <c r="AR237" s="87">
        <v>2922</v>
      </c>
      <c r="AS237" s="87">
        <v>27815</v>
      </c>
      <c r="AT237" s="87">
        <v>15410</v>
      </c>
      <c r="AU237" s="87">
        <v>13815</v>
      </c>
      <c r="AV237" s="88">
        <v>11000</v>
      </c>
      <c r="AW237" s="88">
        <v>2000</v>
      </c>
      <c r="AX237" s="88">
        <v>13706</v>
      </c>
      <c r="AY237" s="88">
        <v>2014</v>
      </c>
      <c r="AZ237" s="88">
        <v>2014</v>
      </c>
      <c r="BA237" s="88">
        <v>2014</v>
      </c>
      <c r="BB237" s="88">
        <v>2014</v>
      </c>
      <c r="BC237" s="89">
        <v>2014</v>
      </c>
      <c r="BD237" s="89">
        <v>2014</v>
      </c>
      <c r="BE237" s="89">
        <v>2014</v>
      </c>
      <c r="BF237" s="89">
        <v>2014</v>
      </c>
      <c r="BG237" s="89">
        <v>2014</v>
      </c>
      <c r="BH237" s="89">
        <v>2014</v>
      </c>
      <c r="BI237" s="89">
        <v>2014</v>
      </c>
      <c r="BJ237" s="89">
        <v>2014</v>
      </c>
      <c r="BK237" s="89">
        <v>2014</v>
      </c>
      <c r="BL237" s="89">
        <v>2014</v>
      </c>
      <c r="BM237" s="89">
        <v>2014</v>
      </c>
      <c r="BN237" s="90">
        <v>2014</v>
      </c>
    </row>
    <row r="238" spans="1:66" x14ac:dyDescent="0.45">
      <c r="A238" s="78">
        <f t="shared" si="12"/>
        <v>70521</v>
      </c>
      <c r="B238" s="79">
        <f t="shared" si="10"/>
        <v>12000</v>
      </c>
      <c r="C238" s="140">
        <f t="shared" si="11"/>
        <v>9642</v>
      </c>
      <c r="D238" s="140">
        <v>9131</v>
      </c>
      <c r="E238" s="178" t="s">
        <v>125</v>
      </c>
      <c r="F238" s="76" t="s">
        <v>597</v>
      </c>
      <c r="G238" s="76" t="s">
        <v>632</v>
      </c>
      <c r="H238" s="86" t="s">
        <v>358</v>
      </c>
      <c r="I238" s="179" t="s">
        <v>899</v>
      </c>
      <c r="J238" s="87">
        <v>0</v>
      </c>
      <c r="K238" s="87">
        <v>0</v>
      </c>
      <c r="L238" s="87">
        <v>0</v>
      </c>
      <c r="M238" s="87">
        <v>0</v>
      </c>
      <c r="N238" s="87">
        <v>0</v>
      </c>
      <c r="O238" s="87">
        <v>0</v>
      </c>
      <c r="P238" s="87">
        <v>0</v>
      </c>
      <c r="Q238" s="87">
        <v>0</v>
      </c>
      <c r="R238" s="87">
        <v>0</v>
      </c>
      <c r="S238" s="87">
        <v>0</v>
      </c>
      <c r="T238" s="87">
        <v>0</v>
      </c>
      <c r="U238" s="87">
        <v>0</v>
      </c>
      <c r="V238" s="87">
        <v>0</v>
      </c>
      <c r="W238" s="87">
        <v>0</v>
      </c>
      <c r="X238" s="87">
        <v>0</v>
      </c>
      <c r="Y238" s="87">
        <v>0</v>
      </c>
      <c r="Z238" s="87">
        <v>0</v>
      </c>
      <c r="AA238" s="87">
        <v>0</v>
      </c>
      <c r="AB238" s="87">
        <v>4926</v>
      </c>
      <c r="AC238" s="87">
        <v>13622</v>
      </c>
      <c r="AD238" s="87">
        <v>11618</v>
      </c>
      <c r="AE238" s="87">
        <v>40</v>
      </c>
      <c r="AF238" s="87">
        <v>15785</v>
      </c>
      <c r="AG238" s="87">
        <v>8931</v>
      </c>
      <c r="AH238" s="87">
        <v>4346</v>
      </c>
      <c r="AI238" s="87">
        <v>10791</v>
      </c>
      <c r="AJ238" s="87">
        <v>9280</v>
      </c>
      <c r="AK238" s="87">
        <v>0</v>
      </c>
      <c r="AL238" s="87">
        <v>1</v>
      </c>
      <c r="AM238" s="87">
        <v>9084</v>
      </c>
      <c r="AN238" s="87">
        <v>4080</v>
      </c>
      <c r="AO238" s="87">
        <v>4953</v>
      </c>
      <c r="AP238" s="87">
        <v>3234</v>
      </c>
      <c r="AQ238" s="87">
        <v>10229</v>
      </c>
      <c r="AR238" s="87">
        <v>10014</v>
      </c>
      <c r="AS238" s="87">
        <v>10003</v>
      </c>
      <c r="AT238" s="87">
        <v>9873</v>
      </c>
      <c r="AU238" s="87">
        <v>9050</v>
      </c>
      <c r="AV238" s="88">
        <v>12000</v>
      </c>
      <c r="AW238" s="88">
        <v>12000</v>
      </c>
      <c r="AX238" s="88">
        <v>10000</v>
      </c>
      <c r="AY238" s="88">
        <v>9746</v>
      </c>
      <c r="AZ238" s="88">
        <v>9746</v>
      </c>
      <c r="BA238" s="88">
        <v>9746</v>
      </c>
      <c r="BB238" s="88">
        <v>9746</v>
      </c>
      <c r="BC238" s="89">
        <v>9746</v>
      </c>
      <c r="BD238" s="89">
        <v>9746</v>
      </c>
      <c r="BE238" s="89">
        <v>9746</v>
      </c>
      <c r="BF238" s="89">
        <v>9746</v>
      </c>
      <c r="BG238" s="89">
        <v>9746</v>
      </c>
      <c r="BH238" s="89">
        <v>9746</v>
      </c>
      <c r="BI238" s="89">
        <v>9746</v>
      </c>
      <c r="BJ238" s="89">
        <v>9746</v>
      </c>
      <c r="BK238" s="89">
        <v>9746</v>
      </c>
      <c r="BL238" s="89">
        <v>9746</v>
      </c>
      <c r="BM238" s="89">
        <v>9746</v>
      </c>
      <c r="BN238" s="90">
        <v>9746</v>
      </c>
    </row>
    <row r="239" spans="1:66" x14ac:dyDescent="0.45">
      <c r="A239" s="78">
        <f t="shared" si="12"/>
        <v>24423</v>
      </c>
      <c r="B239" s="79">
        <f t="shared" si="10"/>
        <v>3900</v>
      </c>
      <c r="C239" s="140">
        <f t="shared" si="11"/>
        <v>1288.3333333333333</v>
      </c>
      <c r="D239" s="140">
        <v>4326</v>
      </c>
      <c r="E239" s="178" t="s">
        <v>125</v>
      </c>
      <c r="F239" s="76" t="s">
        <v>597</v>
      </c>
      <c r="G239" s="76" t="s">
        <v>632</v>
      </c>
      <c r="H239" s="86" t="s">
        <v>359</v>
      </c>
      <c r="I239" s="179" t="s">
        <v>900</v>
      </c>
      <c r="J239" s="87">
        <v>0</v>
      </c>
      <c r="K239" s="87">
        <v>0</v>
      </c>
      <c r="L239" s="87">
        <v>0</v>
      </c>
      <c r="M239" s="87">
        <v>0</v>
      </c>
      <c r="N239" s="87">
        <v>0</v>
      </c>
      <c r="O239" s="87">
        <v>0</v>
      </c>
      <c r="P239" s="87">
        <v>0</v>
      </c>
      <c r="Q239" s="87">
        <v>0</v>
      </c>
      <c r="R239" s="87">
        <v>0</v>
      </c>
      <c r="S239" s="87">
        <v>0</v>
      </c>
      <c r="T239" s="87">
        <v>0</v>
      </c>
      <c r="U239" s="87">
        <v>0</v>
      </c>
      <c r="V239" s="87">
        <v>0</v>
      </c>
      <c r="W239" s="87">
        <v>0</v>
      </c>
      <c r="X239" s="87">
        <v>0</v>
      </c>
      <c r="Y239" s="87">
        <v>0</v>
      </c>
      <c r="Z239" s="87">
        <v>0</v>
      </c>
      <c r="AA239" s="87">
        <v>0</v>
      </c>
      <c r="AB239" s="87">
        <v>0</v>
      </c>
      <c r="AC239" s="87">
        <v>0</v>
      </c>
      <c r="AD239" s="87">
        <v>0</v>
      </c>
      <c r="AE239" s="87">
        <v>0</v>
      </c>
      <c r="AF239" s="87">
        <v>438</v>
      </c>
      <c r="AG239" s="87">
        <v>3329</v>
      </c>
      <c r="AH239" s="87">
        <v>4960</v>
      </c>
      <c r="AI239" s="87">
        <v>4368</v>
      </c>
      <c r="AJ239" s="87">
        <v>4127</v>
      </c>
      <c r="AK239" s="87">
        <v>0</v>
      </c>
      <c r="AL239" s="87">
        <v>0</v>
      </c>
      <c r="AM239" s="87">
        <v>4234</v>
      </c>
      <c r="AN239" s="87">
        <v>4941</v>
      </c>
      <c r="AO239" s="87">
        <v>1414</v>
      </c>
      <c r="AP239" s="87">
        <v>1413</v>
      </c>
      <c r="AQ239" s="87">
        <v>4342</v>
      </c>
      <c r="AR239" s="87">
        <v>4214</v>
      </c>
      <c r="AS239" s="87">
        <v>3865</v>
      </c>
      <c r="AT239" s="87">
        <v>0</v>
      </c>
      <c r="AU239" s="87">
        <v>0</v>
      </c>
      <c r="AV239" s="88">
        <v>3900</v>
      </c>
      <c r="AW239" s="88">
        <v>3900</v>
      </c>
      <c r="AX239" s="88">
        <v>2517</v>
      </c>
      <c r="AY239" s="88">
        <v>2517</v>
      </c>
      <c r="AZ239" s="88">
        <v>2517</v>
      </c>
      <c r="BA239" s="88">
        <v>2517</v>
      </c>
      <c r="BB239" s="88">
        <v>2517</v>
      </c>
      <c r="BC239" s="89">
        <v>2517</v>
      </c>
      <c r="BD239" s="89">
        <v>2517</v>
      </c>
      <c r="BE239" s="89">
        <v>2517</v>
      </c>
      <c r="BF239" s="89">
        <v>2517</v>
      </c>
      <c r="BG239" s="89">
        <v>2517</v>
      </c>
      <c r="BH239" s="89">
        <v>2517</v>
      </c>
      <c r="BI239" s="89">
        <v>2517</v>
      </c>
      <c r="BJ239" s="89">
        <v>2517</v>
      </c>
      <c r="BK239" s="89">
        <v>2517</v>
      </c>
      <c r="BL239" s="89">
        <v>2517</v>
      </c>
      <c r="BM239" s="89">
        <v>2517</v>
      </c>
      <c r="BN239" s="90">
        <v>2517</v>
      </c>
    </row>
    <row r="240" spans="1:66" x14ac:dyDescent="0.45">
      <c r="A240" s="78">
        <f t="shared" si="12"/>
        <v>14605</v>
      </c>
      <c r="B240" s="79">
        <f t="shared" si="10"/>
        <v>2500</v>
      </c>
      <c r="C240" s="140">
        <f t="shared" si="11"/>
        <v>802.66666666666663</v>
      </c>
      <c r="D240" s="140">
        <v>1</v>
      </c>
      <c r="E240" s="178" t="s">
        <v>125</v>
      </c>
      <c r="F240" s="76" t="s">
        <v>597</v>
      </c>
      <c r="G240" s="76" t="s">
        <v>632</v>
      </c>
      <c r="H240" s="86" t="s">
        <v>360</v>
      </c>
      <c r="I240" s="179" t="s">
        <v>901</v>
      </c>
      <c r="J240" s="87">
        <v>0</v>
      </c>
      <c r="K240" s="87">
        <v>0</v>
      </c>
      <c r="L240" s="87">
        <v>0</v>
      </c>
      <c r="M240" s="87">
        <v>0</v>
      </c>
      <c r="N240" s="87">
        <v>0</v>
      </c>
      <c r="O240" s="87">
        <v>0</v>
      </c>
      <c r="P240" s="87">
        <v>0</v>
      </c>
      <c r="Q240" s="87">
        <v>0</v>
      </c>
      <c r="R240" s="87">
        <v>0</v>
      </c>
      <c r="S240" s="87">
        <v>0</v>
      </c>
      <c r="T240" s="87">
        <v>0</v>
      </c>
      <c r="U240" s="87">
        <v>0</v>
      </c>
      <c r="V240" s="87">
        <v>0</v>
      </c>
      <c r="W240" s="87">
        <v>0</v>
      </c>
      <c r="X240" s="87">
        <v>0</v>
      </c>
      <c r="Y240" s="87">
        <v>0</v>
      </c>
      <c r="Z240" s="87">
        <v>0</v>
      </c>
      <c r="AA240" s="87">
        <v>0</v>
      </c>
      <c r="AB240" s="87">
        <v>0</v>
      </c>
      <c r="AC240" s="87">
        <v>0</v>
      </c>
      <c r="AD240" s="87">
        <v>0</v>
      </c>
      <c r="AE240" s="87">
        <v>0</v>
      </c>
      <c r="AF240" s="87">
        <v>0</v>
      </c>
      <c r="AG240" s="87">
        <v>1407</v>
      </c>
      <c r="AH240" s="87">
        <v>2955</v>
      </c>
      <c r="AI240" s="87">
        <v>3121</v>
      </c>
      <c r="AJ240" s="87">
        <v>1454</v>
      </c>
      <c r="AK240" s="87">
        <v>0</v>
      </c>
      <c r="AL240" s="87">
        <v>0</v>
      </c>
      <c r="AM240" s="87">
        <v>2761</v>
      </c>
      <c r="AN240" s="87">
        <v>2062</v>
      </c>
      <c r="AO240" s="87">
        <v>1008</v>
      </c>
      <c r="AP240" s="87">
        <v>526</v>
      </c>
      <c r="AQ240" s="87">
        <v>2930</v>
      </c>
      <c r="AR240" s="87">
        <v>2910</v>
      </c>
      <c r="AS240" s="87">
        <v>2408</v>
      </c>
      <c r="AT240" s="87">
        <v>0</v>
      </c>
      <c r="AU240" s="87">
        <v>0</v>
      </c>
      <c r="AV240" s="88">
        <v>2500</v>
      </c>
      <c r="AW240" s="88">
        <v>2500</v>
      </c>
      <c r="AX240" s="88">
        <v>1672</v>
      </c>
      <c r="AY240" s="88">
        <v>1672</v>
      </c>
      <c r="AZ240" s="88">
        <v>1672</v>
      </c>
      <c r="BA240" s="88">
        <v>1672</v>
      </c>
      <c r="BB240" s="88">
        <v>1672</v>
      </c>
      <c r="BC240" s="89">
        <v>1672</v>
      </c>
      <c r="BD240" s="89">
        <v>1672</v>
      </c>
      <c r="BE240" s="89">
        <v>1672</v>
      </c>
      <c r="BF240" s="89">
        <v>1672</v>
      </c>
      <c r="BG240" s="89">
        <v>1672</v>
      </c>
      <c r="BH240" s="89">
        <v>1672</v>
      </c>
      <c r="BI240" s="89">
        <v>1672</v>
      </c>
      <c r="BJ240" s="89">
        <v>1672</v>
      </c>
      <c r="BK240" s="89">
        <v>1672</v>
      </c>
      <c r="BL240" s="89">
        <v>1672</v>
      </c>
      <c r="BM240" s="89">
        <v>1672</v>
      </c>
      <c r="BN240" s="90">
        <v>1672</v>
      </c>
    </row>
    <row r="241" spans="1:66" x14ac:dyDescent="0.45">
      <c r="A241" s="78">
        <f t="shared" si="12"/>
        <v>4122</v>
      </c>
      <c r="B241" s="79">
        <f t="shared" si="10"/>
        <v>250</v>
      </c>
      <c r="C241" s="140">
        <f t="shared" si="11"/>
        <v>337.66666666666669</v>
      </c>
      <c r="D241" s="140">
        <v>0</v>
      </c>
      <c r="E241" s="178" t="s">
        <v>125</v>
      </c>
      <c r="F241" s="76" t="s">
        <v>597</v>
      </c>
      <c r="G241" s="76" t="s">
        <v>632</v>
      </c>
      <c r="H241" s="86" t="s">
        <v>361</v>
      </c>
      <c r="I241" s="179" t="s">
        <v>902</v>
      </c>
      <c r="J241" s="87">
        <v>0</v>
      </c>
      <c r="K241" s="87">
        <v>0</v>
      </c>
      <c r="L241" s="87">
        <v>0</v>
      </c>
      <c r="M241" s="87">
        <v>0</v>
      </c>
      <c r="N241" s="87">
        <v>0</v>
      </c>
      <c r="O241" s="87">
        <v>0</v>
      </c>
      <c r="P241" s="87">
        <v>0</v>
      </c>
      <c r="Q241" s="87">
        <v>0</v>
      </c>
      <c r="R241" s="87">
        <v>0</v>
      </c>
      <c r="S241" s="87">
        <v>0</v>
      </c>
      <c r="T241" s="87">
        <v>0</v>
      </c>
      <c r="U241" s="87">
        <v>0</v>
      </c>
      <c r="V241" s="87">
        <v>0</v>
      </c>
      <c r="W241" s="87">
        <v>0</v>
      </c>
      <c r="X241" s="87">
        <v>0</v>
      </c>
      <c r="Y241" s="87">
        <v>0</v>
      </c>
      <c r="Z241" s="87">
        <v>0</v>
      </c>
      <c r="AA241" s="87">
        <v>0</v>
      </c>
      <c r="AB241" s="87">
        <v>0</v>
      </c>
      <c r="AC241" s="87">
        <v>0</v>
      </c>
      <c r="AD241" s="87">
        <v>0</v>
      </c>
      <c r="AE241" s="87">
        <v>0</v>
      </c>
      <c r="AF241" s="87">
        <v>0</v>
      </c>
      <c r="AG241" s="87">
        <v>0</v>
      </c>
      <c r="AH241" s="87">
        <v>0</v>
      </c>
      <c r="AI241" s="87">
        <v>0</v>
      </c>
      <c r="AJ241" s="87">
        <v>0</v>
      </c>
      <c r="AK241" s="87">
        <v>0</v>
      </c>
      <c r="AL241" s="87">
        <v>0</v>
      </c>
      <c r="AM241" s="87">
        <v>290</v>
      </c>
      <c r="AN241" s="87">
        <v>333</v>
      </c>
      <c r="AO241" s="87">
        <v>287</v>
      </c>
      <c r="AP241" s="87">
        <v>798</v>
      </c>
      <c r="AQ241" s="87">
        <v>860</v>
      </c>
      <c r="AR241" s="87">
        <v>541</v>
      </c>
      <c r="AS241" s="87">
        <v>493</v>
      </c>
      <c r="AT241" s="87">
        <v>511</v>
      </c>
      <c r="AU241" s="87">
        <v>9</v>
      </c>
      <c r="AV241" s="88">
        <v>250</v>
      </c>
      <c r="AW241" s="88">
        <v>250</v>
      </c>
      <c r="AX241" s="88">
        <v>222</v>
      </c>
      <c r="AY241" s="88">
        <v>222</v>
      </c>
      <c r="AZ241" s="88">
        <v>222</v>
      </c>
      <c r="BA241" s="88">
        <v>222</v>
      </c>
      <c r="BB241" s="88">
        <v>222</v>
      </c>
      <c r="BC241" s="89">
        <v>222</v>
      </c>
      <c r="BD241" s="89">
        <v>222</v>
      </c>
      <c r="BE241" s="89">
        <v>222</v>
      </c>
      <c r="BF241" s="89">
        <v>222</v>
      </c>
      <c r="BG241" s="89">
        <v>222</v>
      </c>
      <c r="BH241" s="89">
        <v>222</v>
      </c>
      <c r="BI241" s="89">
        <v>222</v>
      </c>
      <c r="BJ241" s="89">
        <v>222</v>
      </c>
      <c r="BK241" s="89">
        <v>222</v>
      </c>
      <c r="BL241" s="89">
        <v>222</v>
      </c>
      <c r="BM241" s="89">
        <v>222</v>
      </c>
      <c r="BN241" s="90">
        <v>222</v>
      </c>
    </row>
    <row r="242" spans="1:66" x14ac:dyDescent="0.45">
      <c r="A242" s="78">
        <f t="shared" si="12"/>
        <v>107135</v>
      </c>
      <c r="B242" s="79">
        <f t="shared" si="10"/>
        <v>15000</v>
      </c>
      <c r="C242" s="140">
        <f t="shared" si="11"/>
        <v>12761.666666666666</v>
      </c>
      <c r="D242" s="140">
        <v>1064</v>
      </c>
      <c r="E242" s="178" t="s">
        <v>125</v>
      </c>
      <c r="F242" s="76" t="s">
        <v>597</v>
      </c>
      <c r="G242" s="76" t="s">
        <v>632</v>
      </c>
      <c r="H242" s="86" t="s">
        <v>362</v>
      </c>
      <c r="I242" s="179" t="s">
        <v>903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7">
        <v>0</v>
      </c>
      <c r="P242" s="87">
        <v>0</v>
      </c>
      <c r="Q242" s="87">
        <v>0</v>
      </c>
      <c r="R242" s="87">
        <v>0</v>
      </c>
      <c r="S242" s="87">
        <v>0</v>
      </c>
      <c r="T242" s="87">
        <v>0</v>
      </c>
      <c r="U242" s="87">
        <v>0</v>
      </c>
      <c r="V242" s="87">
        <v>0</v>
      </c>
      <c r="W242" s="87">
        <v>0</v>
      </c>
      <c r="X242" s="87">
        <v>0</v>
      </c>
      <c r="Y242" s="87">
        <v>0</v>
      </c>
      <c r="Z242" s="87">
        <v>0</v>
      </c>
      <c r="AA242" s="87">
        <v>0</v>
      </c>
      <c r="AB242" s="87">
        <v>5729</v>
      </c>
      <c r="AC242" s="87">
        <v>12732</v>
      </c>
      <c r="AD242" s="87">
        <v>11938</v>
      </c>
      <c r="AE242" s="87">
        <v>3944</v>
      </c>
      <c r="AF242" s="87">
        <v>17687</v>
      </c>
      <c r="AG242" s="87">
        <v>15162</v>
      </c>
      <c r="AH242" s="87">
        <v>4937</v>
      </c>
      <c r="AI242" s="87">
        <v>11446</v>
      </c>
      <c r="AJ242" s="87">
        <v>14732</v>
      </c>
      <c r="AK242" s="87">
        <v>11944</v>
      </c>
      <c r="AL242" s="87">
        <v>17</v>
      </c>
      <c r="AM242" s="87">
        <v>7176</v>
      </c>
      <c r="AN242" s="87">
        <v>6417</v>
      </c>
      <c r="AO242" s="87">
        <v>8215</v>
      </c>
      <c r="AP242" s="87">
        <v>4886</v>
      </c>
      <c r="AQ242" s="87">
        <v>15145</v>
      </c>
      <c r="AR242" s="87">
        <v>15050</v>
      </c>
      <c r="AS242" s="87">
        <v>15103</v>
      </c>
      <c r="AT242" s="87">
        <v>15016</v>
      </c>
      <c r="AU242" s="87">
        <v>8166</v>
      </c>
      <c r="AV242" s="88">
        <v>15000</v>
      </c>
      <c r="AW242" s="88">
        <v>11000</v>
      </c>
      <c r="AX242" s="88">
        <v>5899</v>
      </c>
      <c r="AY242" s="88">
        <v>5899</v>
      </c>
      <c r="AZ242" s="88">
        <v>5899</v>
      </c>
      <c r="BA242" s="88">
        <v>5899</v>
      </c>
      <c r="BB242" s="88">
        <v>5899</v>
      </c>
      <c r="BC242" s="89">
        <v>5899</v>
      </c>
      <c r="BD242" s="89">
        <v>5899</v>
      </c>
      <c r="BE242" s="89">
        <v>5899</v>
      </c>
      <c r="BF242" s="89">
        <v>5899</v>
      </c>
      <c r="BG242" s="89">
        <v>5899</v>
      </c>
      <c r="BH242" s="89">
        <v>5899</v>
      </c>
      <c r="BI242" s="89">
        <v>5899</v>
      </c>
      <c r="BJ242" s="89">
        <v>5899</v>
      </c>
      <c r="BK242" s="89">
        <v>5899</v>
      </c>
      <c r="BL242" s="89">
        <v>5899</v>
      </c>
      <c r="BM242" s="89">
        <v>5899</v>
      </c>
      <c r="BN242" s="90">
        <v>5899</v>
      </c>
    </row>
    <row r="243" spans="1:66" x14ac:dyDescent="0.45">
      <c r="A243" s="78">
        <f t="shared" si="12"/>
        <v>16617</v>
      </c>
      <c r="B243" s="79">
        <f t="shared" si="10"/>
        <v>1420</v>
      </c>
      <c r="C243" s="140">
        <f t="shared" si="11"/>
        <v>2536.6666666666665</v>
      </c>
      <c r="D243" s="140">
        <v>10296</v>
      </c>
      <c r="E243" s="178" t="s">
        <v>125</v>
      </c>
      <c r="F243" s="76" t="s">
        <v>597</v>
      </c>
      <c r="G243" s="76" t="s">
        <v>632</v>
      </c>
      <c r="H243" s="86" t="s">
        <v>363</v>
      </c>
      <c r="I243" s="179" t="s">
        <v>904</v>
      </c>
      <c r="J243" s="87">
        <v>0</v>
      </c>
      <c r="K243" s="87">
        <v>0</v>
      </c>
      <c r="L243" s="87">
        <v>0</v>
      </c>
      <c r="M243" s="87">
        <v>0</v>
      </c>
      <c r="N243" s="87">
        <v>0</v>
      </c>
      <c r="O243" s="87">
        <v>0</v>
      </c>
      <c r="P243" s="87">
        <v>0</v>
      </c>
      <c r="Q243" s="87">
        <v>0</v>
      </c>
      <c r="R243" s="87">
        <v>0</v>
      </c>
      <c r="S243" s="87">
        <v>0</v>
      </c>
      <c r="T243" s="87">
        <v>0</v>
      </c>
      <c r="U243" s="87">
        <v>0</v>
      </c>
      <c r="V243" s="87">
        <v>0</v>
      </c>
      <c r="W243" s="87">
        <v>0</v>
      </c>
      <c r="X243" s="87">
        <v>0</v>
      </c>
      <c r="Y243" s="87">
        <v>0</v>
      </c>
      <c r="Z243" s="87">
        <v>0</v>
      </c>
      <c r="AA243" s="87">
        <v>0</v>
      </c>
      <c r="AB243" s="87">
        <v>0</v>
      </c>
      <c r="AC243" s="87">
        <v>0</v>
      </c>
      <c r="AD243" s="87">
        <v>0</v>
      </c>
      <c r="AE243" s="87">
        <v>0</v>
      </c>
      <c r="AF243" s="87">
        <v>0</v>
      </c>
      <c r="AG243" s="87">
        <v>2702</v>
      </c>
      <c r="AH243" s="87">
        <v>1951</v>
      </c>
      <c r="AI243" s="87">
        <v>2375</v>
      </c>
      <c r="AJ243" s="87">
        <v>3025</v>
      </c>
      <c r="AK243" s="87">
        <v>1573</v>
      </c>
      <c r="AL243" s="87">
        <v>0</v>
      </c>
      <c r="AM243" s="87">
        <v>0</v>
      </c>
      <c r="AN243" s="87">
        <v>0</v>
      </c>
      <c r="AO243" s="87">
        <v>349</v>
      </c>
      <c r="AP243" s="87">
        <v>1619</v>
      </c>
      <c r="AQ243" s="87">
        <v>2740</v>
      </c>
      <c r="AR243" s="87">
        <v>2726</v>
      </c>
      <c r="AS243" s="87">
        <v>2419</v>
      </c>
      <c r="AT243" s="87">
        <v>2914</v>
      </c>
      <c r="AU243" s="87">
        <v>2277</v>
      </c>
      <c r="AV243" s="88">
        <v>1420</v>
      </c>
      <c r="AW243" s="88">
        <v>1420</v>
      </c>
      <c r="AX243" s="88">
        <v>1278</v>
      </c>
      <c r="AY243" s="88">
        <v>1278</v>
      </c>
      <c r="AZ243" s="88">
        <v>1278</v>
      </c>
      <c r="BA243" s="88">
        <v>1278</v>
      </c>
      <c r="BB243" s="88">
        <v>1278</v>
      </c>
      <c r="BC243" s="89">
        <v>1278</v>
      </c>
      <c r="BD243" s="89">
        <v>1278</v>
      </c>
      <c r="BE243" s="89">
        <v>1278</v>
      </c>
      <c r="BF243" s="89">
        <v>1278</v>
      </c>
      <c r="BG243" s="89">
        <v>1278</v>
      </c>
      <c r="BH243" s="89">
        <v>1278</v>
      </c>
      <c r="BI243" s="89">
        <v>1278</v>
      </c>
      <c r="BJ243" s="89">
        <v>1278</v>
      </c>
      <c r="BK243" s="89">
        <v>1278</v>
      </c>
      <c r="BL243" s="89">
        <v>1278</v>
      </c>
      <c r="BM243" s="89">
        <v>1278</v>
      </c>
      <c r="BN243" s="90">
        <v>1278</v>
      </c>
    </row>
    <row r="244" spans="1:66" x14ac:dyDescent="0.45">
      <c r="A244" s="78">
        <f t="shared" si="12"/>
        <v>21075</v>
      </c>
      <c r="B244" s="79">
        <f t="shared" si="10"/>
        <v>780</v>
      </c>
      <c r="C244" s="140">
        <f t="shared" si="11"/>
        <v>1381</v>
      </c>
      <c r="D244" s="140">
        <v>1818</v>
      </c>
      <c r="E244" s="178" t="s">
        <v>125</v>
      </c>
      <c r="F244" s="76" t="s">
        <v>597</v>
      </c>
      <c r="G244" s="76" t="s">
        <v>632</v>
      </c>
      <c r="H244" s="86" t="s">
        <v>364</v>
      </c>
      <c r="I244" s="179" t="s">
        <v>905</v>
      </c>
      <c r="J244" s="87">
        <v>0</v>
      </c>
      <c r="K244" s="87">
        <v>0</v>
      </c>
      <c r="L244" s="87">
        <v>0</v>
      </c>
      <c r="M244" s="87">
        <v>0</v>
      </c>
      <c r="N244" s="87">
        <v>0</v>
      </c>
      <c r="O244" s="87">
        <v>0</v>
      </c>
      <c r="P244" s="87">
        <v>0</v>
      </c>
      <c r="Q244" s="87">
        <v>0</v>
      </c>
      <c r="R244" s="87">
        <v>0</v>
      </c>
      <c r="S244" s="87">
        <v>0</v>
      </c>
      <c r="T244" s="87">
        <v>0</v>
      </c>
      <c r="U244" s="87">
        <v>0</v>
      </c>
      <c r="V244" s="87">
        <v>0</v>
      </c>
      <c r="W244" s="87">
        <v>0</v>
      </c>
      <c r="X244" s="87">
        <v>0</v>
      </c>
      <c r="Y244" s="87">
        <v>0</v>
      </c>
      <c r="Z244" s="87">
        <v>0</v>
      </c>
      <c r="AA244" s="87">
        <v>0</v>
      </c>
      <c r="AB244" s="87">
        <v>0</v>
      </c>
      <c r="AC244" s="87">
        <v>0</v>
      </c>
      <c r="AD244" s="87">
        <v>0</v>
      </c>
      <c r="AE244" s="87">
        <v>0</v>
      </c>
      <c r="AF244" s="87">
        <v>0</v>
      </c>
      <c r="AG244" s="87">
        <v>0</v>
      </c>
      <c r="AH244" s="87">
        <v>0</v>
      </c>
      <c r="AI244" s="87">
        <v>308</v>
      </c>
      <c r="AJ244" s="87">
        <v>1647</v>
      </c>
      <c r="AK244" s="87">
        <v>1513</v>
      </c>
      <c r="AL244" s="87">
        <v>1488</v>
      </c>
      <c r="AM244" s="87">
        <v>2975</v>
      </c>
      <c r="AN244" s="87">
        <v>1622</v>
      </c>
      <c r="AO244" s="87">
        <v>1976</v>
      </c>
      <c r="AP244" s="87">
        <v>1943</v>
      </c>
      <c r="AQ244" s="87">
        <v>2613</v>
      </c>
      <c r="AR244" s="87">
        <v>2802</v>
      </c>
      <c r="AS244" s="87">
        <v>1555</v>
      </c>
      <c r="AT244" s="87">
        <v>1313</v>
      </c>
      <c r="AU244" s="87">
        <v>1275</v>
      </c>
      <c r="AV244" s="88">
        <v>780</v>
      </c>
      <c r="AW244" s="88">
        <v>780</v>
      </c>
      <c r="AX244" s="88">
        <v>807</v>
      </c>
      <c r="AY244" s="88">
        <v>807</v>
      </c>
      <c r="AZ244" s="88">
        <v>807</v>
      </c>
      <c r="BA244" s="88">
        <v>807</v>
      </c>
      <c r="BB244" s="88">
        <v>807</v>
      </c>
      <c r="BC244" s="89">
        <v>807</v>
      </c>
      <c r="BD244" s="89">
        <v>807</v>
      </c>
      <c r="BE244" s="89">
        <v>807</v>
      </c>
      <c r="BF244" s="89">
        <v>807</v>
      </c>
      <c r="BG244" s="89">
        <v>807</v>
      </c>
      <c r="BH244" s="89">
        <v>807</v>
      </c>
      <c r="BI244" s="89">
        <v>807</v>
      </c>
      <c r="BJ244" s="89">
        <v>807</v>
      </c>
      <c r="BK244" s="89">
        <v>807</v>
      </c>
      <c r="BL244" s="89">
        <v>807</v>
      </c>
      <c r="BM244" s="89">
        <v>807</v>
      </c>
      <c r="BN244" s="90">
        <v>807</v>
      </c>
    </row>
    <row r="245" spans="1:66" x14ac:dyDescent="0.45">
      <c r="A245" s="78">
        <f t="shared" si="12"/>
        <v>2147</v>
      </c>
      <c r="B245" s="79">
        <f t="shared" si="10"/>
        <v>160</v>
      </c>
      <c r="C245" s="140">
        <f t="shared" si="11"/>
        <v>443.33333333333331</v>
      </c>
      <c r="D245" s="140">
        <v>1664</v>
      </c>
      <c r="E245" s="178" t="s">
        <v>125</v>
      </c>
      <c r="F245" s="76" t="s">
        <v>597</v>
      </c>
      <c r="G245" s="76" t="s">
        <v>632</v>
      </c>
      <c r="H245" s="86" t="s">
        <v>365</v>
      </c>
      <c r="I245" s="179" t="s">
        <v>906</v>
      </c>
      <c r="J245" s="87">
        <v>0</v>
      </c>
      <c r="K245" s="87">
        <v>0</v>
      </c>
      <c r="L245" s="87">
        <v>0</v>
      </c>
      <c r="M245" s="87">
        <v>0</v>
      </c>
      <c r="N245" s="87">
        <v>0</v>
      </c>
      <c r="O245" s="87">
        <v>0</v>
      </c>
      <c r="P245" s="87">
        <v>0</v>
      </c>
      <c r="Q245" s="87">
        <v>0</v>
      </c>
      <c r="R245" s="87">
        <v>0</v>
      </c>
      <c r="S245" s="87">
        <v>0</v>
      </c>
      <c r="T245" s="87">
        <v>0</v>
      </c>
      <c r="U245" s="87">
        <v>0</v>
      </c>
      <c r="V245" s="87">
        <v>0</v>
      </c>
      <c r="W245" s="87">
        <v>0</v>
      </c>
      <c r="X245" s="87">
        <v>0</v>
      </c>
      <c r="Y245" s="87">
        <v>0</v>
      </c>
      <c r="Z245" s="87">
        <v>0</v>
      </c>
      <c r="AA245" s="87">
        <v>0</v>
      </c>
      <c r="AB245" s="87">
        <v>0</v>
      </c>
      <c r="AC245" s="87">
        <v>0</v>
      </c>
      <c r="AD245" s="87">
        <v>0</v>
      </c>
      <c r="AE245" s="87">
        <v>0</v>
      </c>
      <c r="AF245" s="87">
        <v>0</v>
      </c>
      <c r="AG245" s="87">
        <v>0</v>
      </c>
      <c r="AH245" s="87">
        <v>0</v>
      </c>
      <c r="AI245" s="87">
        <v>0</v>
      </c>
      <c r="AJ245" s="87">
        <v>0</v>
      </c>
      <c r="AK245" s="87">
        <v>0</v>
      </c>
      <c r="AL245" s="87">
        <v>0</v>
      </c>
      <c r="AM245" s="87">
        <v>0</v>
      </c>
      <c r="AN245" s="87">
        <v>0</v>
      </c>
      <c r="AO245" s="87">
        <v>0</v>
      </c>
      <c r="AP245" s="87">
        <v>0</v>
      </c>
      <c r="AQ245" s="87">
        <v>371</v>
      </c>
      <c r="AR245" s="87">
        <v>446</v>
      </c>
      <c r="AS245" s="87">
        <v>563</v>
      </c>
      <c r="AT245" s="87">
        <v>451</v>
      </c>
      <c r="AU245" s="87">
        <v>316</v>
      </c>
      <c r="AV245" s="88">
        <v>160</v>
      </c>
      <c r="AW245" s="88">
        <v>160</v>
      </c>
      <c r="AX245" s="88">
        <v>130</v>
      </c>
      <c r="AY245" s="88">
        <v>130</v>
      </c>
      <c r="AZ245" s="88">
        <v>130</v>
      </c>
      <c r="BA245" s="88">
        <v>130</v>
      </c>
      <c r="BB245" s="88">
        <v>130</v>
      </c>
      <c r="BC245" s="89">
        <v>130</v>
      </c>
      <c r="BD245" s="89">
        <v>130</v>
      </c>
      <c r="BE245" s="89">
        <v>130</v>
      </c>
      <c r="BF245" s="89">
        <v>130</v>
      </c>
      <c r="BG245" s="89">
        <v>130</v>
      </c>
      <c r="BH245" s="89">
        <v>130</v>
      </c>
      <c r="BI245" s="89">
        <v>130</v>
      </c>
      <c r="BJ245" s="89">
        <v>130</v>
      </c>
      <c r="BK245" s="89">
        <v>130</v>
      </c>
      <c r="BL245" s="89">
        <v>130</v>
      </c>
      <c r="BM245" s="89">
        <v>130</v>
      </c>
      <c r="BN245" s="90">
        <v>130</v>
      </c>
    </row>
    <row r="246" spans="1:66" x14ac:dyDescent="0.45">
      <c r="A246" s="78">
        <f t="shared" si="12"/>
        <v>27</v>
      </c>
      <c r="B246" s="79">
        <f t="shared" si="10"/>
        <v>20</v>
      </c>
      <c r="C246" s="140">
        <f t="shared" si="11"/>
        <v>9</v>
      </c>
      <c r="D246" s="140">
        <v>1485</v>
      </c>
      <c r="E246" s="178" t="s">
        <v>125</v>
      </c>
      <c r="F246" s="76" t="s">
        <v>597</v>
      </c>
      <c r="G246" s="76" t="s">
        <v>633</v>
      </c>
      <c r="H246" s="86" t="s">
        <v>366</v>
      </c>
      <c r="I246" s="179" t="s">
        <v>907</v>
      </c>
      <c r="J246" s="87">
        <v>0</v>
      </c>
      <c r="K246" s="87">
        <v>0</v>
      </c>
      <c r="L246" s="87">
        <v>0</v>
      </c>
      <c r="M246" s="87">
        <v>0</v>
      </c>
      <c r="N246" s="87">
        <v>0</v>
      </c>
      <c r="O246" s="87">
        <v>0</v>
      </c>
      <c r="P246" s="87">
        <v>0</v>
      </c>
      <c r="Q246" s="87">
        <v>0</v>
      </c>
      <c r="R246" s="87">
        <v>0</v>
      </c>
      <c r="S246" s="87">
        <v>0</v>
      </c>
      <c r="T246" s="87">
        <v>0</v>
      </c>
      <c r="U246" s="87">
        <v>0</v>
      </c>
      <c r="V246" s="87">
        <v>0</v>
      </c>
      <c r="W246" s="87">
        <v>0</v>
      </c>
      <c r="X246" s="87">
        <v>0</v>
      </c>
      <c r="Y246" s="87">
        <v>0</v>
      </c>
      <c r="Z246" s="87">
        <v>0</v>
      </c>
      <c r="AA246" s="87">
        <v>0</v>
      </c>
      <c r="AB246" s="87">
        <v>0</v>
      </c>
      <c r="AC246" s="87">
        <v>0</v>
      </c>
      <c r="AD246" s="87">
        <v>0</v>
      </c>
      <c r="AE246" s="87">
        <v>0</v>
      </c>
      <c r="AF246" s="87">
        <v>0</v>
      </c>
      <c r="AG246" s="87">
        <v>0</v>
      </c>
      <c r="AH246" s="87">
        <v>0</v>
      </c>
      <c r="AI246" s="87">
        <v>0</v>
      </c>
      <c r="AJ246" s="87">
        <v>0</v>
      </c>
      <c r="AK246" s="87">
        <v>0</v>
      </c>
      <c r="AL246" s="87">
        <v>0</v>
      </c>
      <c r="AM246" s="87">
        <v>0</v>
      </c>
      <c r="AN246" s="87">
        <v>0</v>
      </c>
      <c r="AO246" s="87">
        <v>0</v>
      </c>
      <c r="AP246" s="87">
        <v>0</v>
      </c>
      <c r="AQ246" s="87">
        <v>0</v>
      </c>
      <c r="AR246" s="87">
        <v>0</v>
      </c>
      <c r="AS246" s="87">
        <v>0</v>
      </c>
      <c r="AT246" s="87">
        <v>9</v>
      </c>
      <c r="AU246" s="87">
        <v>18</v>
      </c>
      <c r="AV246" s="88">
        <v>20</v>
      </c>
      <c r="AW246" s="88">
        <v>20</v>
      </c>
      <c r="AX246" s="88">
        <v>20</v>
      </c>
      <c r="AY246" s="88">
        <v>20</v>
      </c>
      <c r="AZ246" s="88">
        <v>20</v>
      </c>
      <c r="BA246" s="88">
        <v>20</v>
      </c>
      <c r="BB246" s="88">
        <v>20</v>
      </c>
      <c r="BC246" s="89">
        <v>20</v>
      </c>
      <c r="BD246" s="89">
        <v>20</v>
      </c>
      <c r="BE246" s="89">
        <v>20</v>
      </c>
      <c r="BF246" s="89">
        <v>20</v>
      </c>
      <c r="BG246" s="89">
        <v>20</v>
      </c>
      <c r="BH246" s="89">
        <v>20</v>
      </c>
      <c r="BI246" s="89">
        <v>20</v>
      </c>
      <c r="BJ246" s="89">
        <v>20</v>
      </c>
      <c r="BK246" s="89">
        <v>20</v>
      </c>
      <c r="BL246" s="89">
        <v>20</v>
      </c>
      <c r="BM246" s="89">
        <v>20</v>
      </c>
      <c r="BN246" s="90">
        <v>20</v>
      </c>
    </row>
    <row r="247" spans="1:66" x14ac:dyDescent="0.45">
      <c r="A247" s="78">
        <f t="shared" si="12"/>
        <v>872</v>
      </c>
      <c r="B247" s="79">
        <f t="shared" si="10"/>
        <v>90</v>
      </c>
      <c r="C247" s="140">
        <f t="shared" si="11"/>
        <v>93</v>
      </c>
      <c r="D247" s="140">
        <v>2332</v>
      </c>
      <c r="E247" s="178" t="s">
        <v>125</v>
      </c>
      <c r="F247" s="76" t="s">
        <v>597</v>
      </c>
      <c r="G247" s="76" t="s">
        <v>633</v>
      </c>
      <c r="H247" s="86" t="s">
        <v>367</v>
      </c>
      <c r="I247" s="179" t="s">
        <v>908</v>
      </c>
      <c r="J247" s="87">
        <v>3</v>
      </c>
      <c r="K247" s="87">
        <v>0</v>
      </c>
      <c r="L247" s="87">
        <v>0</v>
      </c>
      <c r="M247" s="87">
        <v>0</v>
      </c>
      <c r="N247" s="87">
        <v>0</v>
      </c>
      <c r="O247" s="87">
        <v>8</v>
      </c>
      <c r="P247" s="87">
        <v>29</v>
      </c>
      <c r="Q247" s="87">
        <v>11</v>
      </c>
      <c r="R247" s="87">
        <v>16</v>
      </c>
      <c r="S247" s="87">
        <v>10</v>
      </c>
      <c r="T247" s="87">
        <v>16</v>
      </c>
      <c r="U247" s="87">
        <v>13</v>
      </c>
      <c r="V247" s="87">
        <v>21</v>
      </c>
      <c r="W247" s="87">
        <v>14</v>
      </c>
      <c r="X247" s="87">
        <v>16</v>
      </c>
      <c r="Y247" s="87">
        <v>9</v>
      </c>
      <c r="Z247" s="87">
        <v>12</v>
      </c>
      <c r="AA247" s="87">
        <v>27</v>
      </c>
      <c r="AB247" s="87">
        <v>12</v>
      </c>
      <c r="AC247" s="87">
        <v>9</v>
      </c>
      <c r="AD247" s="87">
        <v>9</v>
      </c>
      <c r="AE247" s="87">
        <v>6</v>
      </c>
      <c r="AF247" s="87">
        <v>16</v>
      </c>
      <c r="AG247" s="87">
        <v>8</v>
      </c>
      <c r="AH247" s="87">
        <v>1</v>
      </c>
      <c r="AI247" s="87">
        <v>12</v>
      </c>
      <c r="AJ247" s="87">
        <v>7</v>
      </c>
      <c r="AK247" s="87">
        <v>30</v>
      </c>
      <c r="AL247" s="87">
        <v>62</v>
      </c>
      <c r="AM247" s="87">
        <v>40</v>
      </c>
      <c r="AN247" s="87">
        <v>48</v>
      </c>
      <c r="AO247" s="87">
        <v>46</v>
      </c>
      <c r="AP247" s="87">
        <v>154</v>
      </c>
      <c r="AQ247" s="87">
        <v>130</v>
      </c>
      <c r="AR247" s="87">
        <v>83</v>
      </c>
      <c r="AS247" s="87">
        <v>61</v>
      </c>
      <c r="AT247" s="87">
        <v>97</v>
      </c>
      <c r="AU247" s="87">
        <v>121</v>
      </c>
      <c r="AV247" s="88">
        <v>90</v>
      </c>
      <c r="AW247" s="88">
        <v>90</v>
      </c>
      <c r="AX247" s="88">
        <v>76</v>
      </c>
      <c r="AY247" s="88">
        <v>76</v>
      </c>
      <c r="AZ247" s="88">
        <v>76</v>
      </c>
      <c r="BA247" s="88">
        <v>76</v>
      </c>
      <c r="BB247" s="88">
        <v>76</v>
      </c>
      <c r="BC247" s="89">
        <v>76</v>
      </c>
      <c r="BD247" s="89">
        <v>76</v>
      </c>
      <c r="BE247" s="89">
        <v>76</v>
      </c>
      <c r="BF247" s="89">
        <v>76</v>
      </c>
      <c r="BG247" s="89">
        <v>76</v>
      </c>
      <c r="BH247" s="89">
        <v>76</v>
      </c>
      <c r="BI247" s="89">
        <v>76</v>
      </c>
      <c r="BJ247" s="89">
        <v>76</v>
      </c>
      <c r="BK247" s="89">
        <v>76</v>
      </c>
      <c r="BL247" s="89">
        <v>76</v>
      </c>
      <c r="BM247" s="89">
        <v>76</v>
      </c>
      <c r="BN247" s="90">
        <v>76</v>
      </c>
    </row>
    <row r="248" spans="1:66" x14ac:dyDescent="0.45">
      <c r="A248" s="78">
        <f t="shared" si="12"/>
        <v>136</v>
      </c>
      <c r="B248" s="79">
        <f t="shared" si="10"/>
        <v>0</v>
      </c>
      <c r="C248" s="140">
        <f t="shared" si="11"/>
        <v>0</v>
      </c>
      <c r="D248" s="140">
        <v>0</v>
      </c>
      <c r="E248" s="178" t="s">
        <v>125</v>
      </c>
      <c r="F248" s="76" t="s">
        <v>597</v>
      </c>
      <c r="G248" s="76" t="s">
        <v>633</v>
      </c>
      <c r="H248" s="86" t="s">
        <v>368</v>
      </c>
      <c r="I248" s="179" t="s">
        <v>909</v>
      </c>
      <c r="J248" s="87">
        <v>25</v>
      </c>
      <c r="K248" s="87">
        <v>0</v>
      </c>
      <c r="L248" s="87">
        <v>0</v>
      </c>
      <c r="M248" s="87">
        <v>0</v>
      </c>
      <c r="N248" s="87">
        <v>0</v>
      </c>
      <c r="O248" s="87">
        <v>14</v>
      </c>
      <c r="P248" s="87">
        <v>152</v>
      </c>
      <c r="Q248" s="87">
        <v>91</v>
      </c>
      <c r="R248" s="87">
        <v>93</v>
      </c>
      <c r="S248" s="87">
        <v>24</v>
      </c>
      <c r="T248" s="87">
        <v>0</v>
      </c>
      <c r="U248" s="87">
        <v>0</v>
      </c>
      <c r="V248" s="87">
        <v>0</v>
      </c>
      <c r="W248" s="87">
        <v>0</v>
      </c>
      <c r="X248" s="87">
        <v>0</v>
      </c>
      <c r="Y248" s="87">
        <v>0</v>
      </c>
      <c r="Z248" s="87">
        <v>0</v>
      </c>
      <c r="AA248" s="87">
        <v>0</v>
      </c>
      <c r="AB248" s="87">
        <v>0</v>
      </c>
      <c r="AC248" s="87">
        <v>0</v>
      </c>
      <c r="AD248" s="87">
        <v>0</v>
      </c>
      <c r="AE248" s="87">
        <v>0</v>
      </c>
      <c r="AF248" s="87">
        <v>0</v>
      </c>
      <c r="AG248" s="87">
        <v>42</v>
      </c>
      <c r="AH248" s="87">
        <v>69</v>
      </c>
      <c r="AI248" s="87">
        <v>17</v>
      </c>
      <c r="AJ248" s="87">
        <v>20</v>
      </c>
      <c r="AK248" s="87">
        <v>0</v>
      </c>
      <c r="AL248" s="87">
        <v>0</v>
      </c>
      <c r="AM248" s="87">
        <v>0</v>
      </c>
      <c r="AN248" s="87">
        <v>52</v>
      </c>
      <c r="AO248" s="87">
        <v>38</v>
      </c>
      <c r="AP248" s="87">
        <v>28</v>
      </c>
      <c r="AQ248" s="87">
        <v>18</v>
      </c>
      <c r="AR248" s="87">
        <v>0</v>
      </c>
      <c r="AS248" s="87">
        <v>0</v>
      </c>
      <c r="AT248" s="87">
        <v>0</v>
      </c>
      <c r="AU248" s="87">
        <v>0</v>
      </c>
      <c r="AV248" s="88">
        <v>0</v>
      </c>
      <c r="AW248" s="88">
        <v>0</v>
      </c>
      <c r="AX248" s="88">
        <v>8</v>
      </c>
      <c r="AY248" s="88">
        <v>4</v>
      </c>
      <c r="AZ248" s="88">
        <v>9</v>
      </c>
      <c r="BA248" s="88">
        <v>7</v>
      </c>
      <c r="BB248" s="88">
        <v>9</v>
      </c>
      <c r="BC248" s="89">
        <v>23</v>
      </c>
      <c r="BD248" s="89">
        <v>12</v>
      </c>
      <c r="BE248" s="89">
        <v>7</v>
      </c>
      <c r="BF248" s="89">
        <v>8</v>
      </c>
      <c r="BG248" s="89">
        <v>8</v>
      </c>
      <c r="BH248" s="89">
        <v>7</v>
      </c>
      <c r="BI248" s="89">
        <v>6</v>
      </c>
      <c r="BJ248" s="89">
        <v>8</v>
      </c>
      <c r="BK248" s="89">
        <v>4</v>
      </c>
      <c r="BL248" s="89">
        <v>9</v>
      </c>
      <c r="BM248" s="89">
        <v>7</v>
      </c>
      <c r="BN248" s="90">
        <v>9</v>
      </c>
    </row>
    <row r="249" spans="1:66" x14ac:dyDescent="0.45">
      <c r="A249" s="78">
        <f t="shared" si="12"/>
        <v>994</v>
      </c>
      <c r="B249" s="79">
        <f t="shared" si="10"/>
        <v>230</v>
      </c>
      <c r="C249" s="140">
        <f t="shared" si="11"/>
        <v>88</v>
      </c>
      <c r="D249" s="140">
        <v>2699</v>
      </c>
      <c r="E249" s="178" t="s">
        <v>125</v>
      </c>
      <c r="F249" s="76" t="s">
        <v>597</v>
      </c>
      <c r="G249" s="76" t="s">
        <v>633</v>
      </c>
      <c r="H249" s="86" t="s">
        <v>369</v>
      </c>
      <c r="I249" s="179" t="s">
        <v>910</v>
      </c>
      <c r="J249" s="87">
        <v>17</v>
      </c>
      <c r="K249" s="87">
        <v>0</v>
      </c>
      <c r="L249" s="87">
        <v>0</v>
      </c>
      <c r="M249" s="87">
        <v>0</v>
      </c>
      <c r="N249" s="87">
        <v>0</v>
      </c>
      <c r="O249" s="87">
        <v>0</v>
      </c>
      <c r="P249" s="87">
        <v>30</v>
      </c>
      <c r="Q249" s="87">
        <v>42</v>
      </c>
      <c r="R249" s="87">
        <v>7</v>
      </c>
      <c r="S249" s="87">
        <v>0</v>
      </c>
      <c r="T249" s="87">
        <v>6</v>
      </c>
      <c r="U249" s="87">
        <v>11</v>
      </c>
      <c r="V249" s="87">
        <v>10</v>
      </c>
      <c r="W249" s="87">
        <v>7</v>
      </c>
      <c r="X249" s="87">
        <v>21</v>
      </c>
      <c r="Y249" s="87">
        <v>28</v>
      </c>
      <c r="Z249" s="87">
        <v>15</v>
      </c>
      <c r="AA249" s="87">
        <v>12</v>
      </c>
      <c r="AB249" s="87">
        <v>11</v>
      </c>
      <c r="AC249" s="87">
        <v>23</v>
      </c>
      <c r="AD249" s="87">
        <v>8</v>
      </c>
      <c r="AE249" s="87">
        <v>0</v>
      </c>
      <c r="AF249" s="87">
        <v>1</v>
      </c>
      <c r="AG249" s="87">
        <v>2</v>
      </c>
      <c r="AH249" s="87">
        <v>30</v>
      </c>
      <c r="AI249" s="87">
        <v>15</v>
      </c>
      <c r="AJ249" s="87">
        <v>4</v>
      </c>
      <c r="AK249" s="87">
        <v>10</v>
      </c>
      <c r="AL249" s="87">
        <v>27</v>
      </c>
      <c r="AM249" s="87">
        <v>35</v>
      </c>
      <c r="AN249" s="87">
        <v>66</v>
      </c>
      <c r="AO249" s="87">
        <v>70</v>
      </c>
      <c r="AP249" s="87">
        <v>71</v>
      </c>
      <c r="AQ249" s="87">
        <v>161</v>
      </c>
      <c r="AR249" s="87">
        <v>290</v>
      </c>
      <c r="AS249" s="87">
        <v>167</v>
      </c>
      <c r="AT249" s="87">
        <v>58</v>
      </c>
      <c r="AU249" s="87">
        <v>39</v>
      </c>
      <c r="AV249" s="88">
        <v>230</v>
      </c>
      <c r="AW249" s="88">
        <v>230</v>
      </c>
      <c r="AX249" s="88">
        <v>81</v>
      </c>
      <c r="AY249" s="88">
        <v>81</v>
      </c>
      <c r="AZ249" s="88">
        <v>81</v>
      </c>
      <c r="BA249" s="88">
        <v>81</v>
      </c>
      <c r="BB249" s="88">
        <v>81</v>
      </c>
      <c r="BC249" s="89">
        <v>81</v>
      </c>
      <c r="BD249" s="89">
        <v>81</v>
      </c>
      <c r="BE249" s="89">
        <v>81</v>
      </c>
      <c r="BF249" s="89">
        <v>81</v>
      </c>
      <c r="BG249" s="89">
        <v>81</v>
      </c>
      <c r="BH249" s="89">
        <v>81</v>
      </c>
      <c r="BI249" s="89">
        <v>81</v>
      </c>
      <c r="BJ249" s="89">
        <v>81</v>
      </c>
      <c r="BK249" s="89">
        <v>81</v>
      </c>
      <c r="BL249" s="89">
        <v>81</v>
      </c>
      <c r="BM249" s="89">
        <v>81</v>
      </c>
      <c r="BN249" s="90">
        <v>81</v>
      </c>
    </row>
    <row r="250" spans="1:66" x14ac:dyDescent="0.45">
      <c r="A250" s="78">
        <f t="shared" si="12"/>
        <v>296</v>
      </c>
      <c r="B250" s="79">
        <f t="shared" si="10"/>
        <v>30</v>
      </c>
      <c r="C250" s="140">
        <f t="shared" si="11"/>
        <v>44</v>
      </c>
      <c r="D250" s="140">
        <v>3810</v>
      </c>
      <c r="E250" s="178" t="s">
        <v>125</v>
      </c>
      <c r="F250" s="76" t="s">
        <v>597</v>
      </c>
      <c r="G250" s="76" t="s">
        <v>633</v>
      </c>
      <c r="H250" s="86" t="s">
        <v>370</v>
      </c>
      <c r="I250" s="179" t="s">
        <v>911</v>
      </c>
      <c r="J250" s="87">
        <v>15</v>
      </c>
      <c r="K250" s="87">
        <v>0</v>
      </c>
      <c r="L250" s="87">
        <v>0</v>
      </c>
      <c r="M250" s="87">
        <v>0</v>
      </c>
      <c r="N250" s="87">
        <v>0</v>
      </c>
      <c r="O250" s="87">
        <v>0</v>
      </c>
      <c r="P250" s="87">
        <v>0</v>
      </c>
      <c r="Q250" s="87">
        <v>0</v>
      </c>
      <c r="R250" s="87">
        <v>0</v>
      </c>
      <c r="S250" s="87">
        <v>0</v>
      </c>
      <c r="T250" s="87">
        <v>0</v>
      </c>
      <c r="U250" s="87">
        <v>0</v>
      </c>
      <c r="V250" s="87">
        <v>0</v>
      </c>
      <c r="W250" s="87">
        <v>0</v>
      </c>
      <c r="X250" s="87">
        <v>0</v>
      </c>
      <c r="Y250" s="87">
        <v>0</v>
      </c>
      <c r="Z250" s="87">
        <v>0</v>
      </c>
      <c r="AA250" s="87">
        <v>0</v>
      </c>
      <c r="AB250" s="87">
        <v>0</v>
      </c>
      <c r="AC250" s="87">
        <v>0</v>
      </c>
      <c r="AD250" s="87">
        <v>0</v>
      </c>
      <c r="AE250" s="87">
        <v>0</v>
      </c>
      <c r="AF250" s="87">
        <v>0</v>
      </c>
      <c r="AG250" s="87">
        <v>35</v>
      </c>
      <c r="AH250" s="87">
        <v>10</v>
      </c>
      <c r="AI250" s="87">
        <v>21</v>
      </c>
      <c r="AJ250" s="87">
        <v>23</v>
      </c>
      <c r="AK250" s="87">
        <v>4</v>
      </c>
      <c r="AL250" s="87">
        <v>26</v>
      </c>
      <c r="AM250" s="87">
        <v>9</v>
      </c>
      <c r="AN250" s="87">
        <v>20</v>
      </c>
      <c r="AO250" s="87">
        <v>20</v>
      </c>
      <c r="AP250" s="87">
        <v>31</v>
      </c>
      <c r="AQ250" s="87">
        <v>29</v>
      </c>
      <c r="AR250" s="87">
        <v>25</v>
      </c>
      <c r="AS250" s="87">
        <v>21</v>
      </c>
      <c r="AT250" s="87">
        <v>27</v>
      </c>
      <c r="AU250" s="87">
        <v>84</v>
      </c>
      <c r="AV250" s="88">
        <v>30</v>
      </c>
      <c r="AW250" s="88">
        <v>30</v>
      </c>
      <c r="AX250" s="88">
        <v>41</v>
      </c>
      <c r="AY250" s="88">
        <v>41</v>
      </c>
      <c r="AZ250" s="88">
        <v>41</v>
      </c>
      <c r="BA250" s="88">
        <v>40</v>
      </c>
      <c r="BB250" s="88">
        <v>41</v>
      </c>
      <c r="BC250" s="89">
        <v>41</v>
      </c>
      <c r="BD250" s="89">
        <v>40</v>
      </c>
      <c r="BE250" s="89">
        <v>38</v>
      </c>
      <c r="BF250" s="89">
        <v>47</v>
      </c>
      <c r="BG250" s="89">
        <v>41</v>
      </c>
      <c r="BH250" s="89">
        <v>40</v>
      </c>
      <c r="BI250" s="89">
        <v>40</v>
      </c>
      <c r="BJ250" s="89">
        <v>41</v>
      </c>
      <c r="BK250" s="89">
        <v>41</v>
      </c>
      <c r="BL250" s="89">
        <v>41</v>
      </c>
      <c r="BM250" s="89">
        <v>40</v>
      </c>
      <c r="BN250" s="90">
        <v>41</v>
      </c>
    </row>
    <row r="251" spans="1:66" x14ac:dyDescent="0.45">
      <c r="A251" s="78">
        <f t="shared" si="12"/>
        <v>4106</v>
      </c>
      <c r="B251" s="79">
        <f t="shared" si="10"/>
        <v>600</v>
      </c>
      <c r="C251" s="140">
        <f t="shared" si="11"/>
        <v>577.33333333333337</v>
      </c>
      <c r="D251" s="140">
        <v>20256</v>
      </c>
      <c r="E251" s="178" t="s">
        <v>125</v>
      </c>
      <c r="F251" s="76" t="s">
        <v>597</v>
      </c>
      <c r="G251" s="76" t="s">
        <v>633</v>
      </c>
      <c r="H251" s="86" t="s">
        <v>371</v>
      </c>
      <c r="I251" s="179" t="s">
        <v>912</v>
      </c>
      <c r="J251" s="87">
        <v>71</v>
      </c>
      <c r="K251" s="87">
        <v>58</v>
      </c>
      <c r="L251" s="87">
        <v>96</v>
      </c>
      <c r="M251" s="87">
        <v>211</v>
      </c>
      <c r="N251" s="87">
        <v>131</v>
      </c>
      <c r="O251" s="87">
        <v>59</v>
      </c>
      <c r="P251" s="87">
        <v>110</v>
      </c>
      <c r="Q251" s="87">
        <v>85</v>
      </c>
      <c r="R251" s="87">
        <v>113</v>
      </c>
      <c r="S251" s="87">
        <v>87</v>
      </c>
      <c r="T251" s="87">
        <v>24</v>
      </c>
      <c r="U251" s="87">
        <v>0</v>
      </c>
      <c r="V251" s="87">
        <v>0</v>
      </c>
      <c r="W251" s="87">
        <v>0</v>
      </c>
      <c r="X251" s="87">
        <v>0</v>
      </c>
      <c r="Y251" s="87">
        <v>0</v>
      </c>
      <c r="Z251" s="87">
        <v>0</v>
      </c>
      <c r="AA251" s="87">
        <v>0</v>
      </c>
      <c r="AB251" s="87">
        <v>0</v>
      </c>
      <c r="AC251" s="87">
        <v>379</v>
      </c>
      <c r="AD251" s="87">
        <v>88</v>
      </c>
      <c r="AE251" s="87">
        <v>64</v>
      </c>
      <c r="AF251" s="87">
        <v>42</v>
      </c>
      <c r="AG251" s="87">
        <v>0</v>
      </c>
      <c r="AH251" s="87">
        <v>95</v>
      </c>
      <c r="AI251" s="87">
        <v>52</v>
      </c>
      <c r="AJ251" s="87">
        <v>83</v>
      </c>
      <c r="AK251" s="87">
        <v>73</v>
      </c>
      <c r="AL251" s="87">
        <v>196</v>
      </c>
      <c r="AM251" s="87">
        <v>134</v>
      </c>
      <c r="AN251" s="87">
        <v>137</v>
      </c>
      <c r="AO251" s="87">
        <v>151</v>
      </c>
      <c r="AP251" s="87">
        <v>613</v>
      </c>
      <c r="AQ251" s="87">
        <v>505</v>
      </c>
      <c r="AR251" s="87">
        <v>565</v>
      </c>
      <c r="AS251" s="87">
        <v>628</v>
      </c>
      <c r="AT251" s="87">
        <v>587</v>
      </c>
      <c r="AU251" s="87">
        <v>517</v>
      </c>
      <c r="AV251" s="88">
        <v>600</v>
      </c>
      <c r="AW251" s="88">
        <v>600</v>
      </c>
      <c r="AX251" s="88">
        <v>396</v>
      </c>
      <c r="AY251" s="88">
        <v>396</v>
      </c>
      <c r="AZ251" s="88">
        <v>396</v>
      </c>
      <c r="BA251" s="88">
        <v>396</v>
      </c>
      <c r="BB251" s="88">
        <v>396</v>
      </c>
      <c r="BC251" s="89">
        <v>396</v>
      </c>
      <c r="BD251" s="89">
        <v>396</v>
      </c>
      <c r="BE251" s="89">
        <v>396</v>
      </c>
      <c r="BF251" s="89">
        <v>396</v>
      </c>
      <c r="BG251" s="89">
        <v>396</v>
      </c>
      <c r="BH251" s="89">
        <v>396</v>
      </c>
      <c r="BI251" s="89">
        <v>396</v>
      </c>
      <c r="BJ251" s="89">
        <v>396</v>
      </c>
      <c r="BK251" s="89">
        <v>396</v>
      </c>
      <c r="BL251" s="89">
        <v>396</v>
      </c>
      <c r="BM251" s="89">
        <v>396</v>
      </c>
      <c r="BN251" s="90">
        <v>396</v>
      </c>
    </row>
    <row r="252" spans="1:66" x14ac:dyDescent="0.45">
      <c r="A252" s="78">
        <f t="shared" si="12"/>
        <v>43</v>
      </c>
      <c r="B252" s="79">
        <f t="shared" si="10"/>
        <v>10</v>
      </c>
      <c r="C252" s="140">
        <f t="shared" si="11"/>
        <v>9</v>
      </c>
      <c r="D252" s="140">
        <v>793</v>
      </c>
      <c r="E252" s="178" t="s">
        <v>125</v>
      </c>
      <c r="F252" s="76" t="s">
        <v>597</v>
      </c>
      <c r="G252" s="76" t="s">
        <v>633</v>
      </c>
      <c r="H252" s="86" t="s">
        <v>372</v>
      </c>
      <c r="I252" s="179" t="s">
        <v>913</v>
      </c>
      <c r="J252" s="87">
        <v>0</v>
      </c>
      <c r="K252" s="87">
        <v>0</v>
      </c>
      <c r="L252" s="87">
        <v>0</v>
      </c>
      <c r="M252" s="87">
        <v>0</v>
      </c>
      <c r="N252" s="87">
        <v>0</v>
      </c>
      <c r="O252" s="87">
        <v>0</v>
      </c>
      <c r="P252" s="87">
        <v>19</v>
      </c>
      <c r="Q252" s="87">
        <v>4</v>
      </c>
      <c r="R252" s="87">
        <v>7</v>
      </c>
      <c r="S252" s="87">
        <v>0</v>
      </c>
      <c r="T252" s="87">
        <v>0</v>
      </c>
      <c r="U252" s="87">
        <v>0</v>
      </c>
      <c r="V252" s="87">
        <v>0</v>
      </c>
      <c r="W252" s="87">
        <v>0</v>
      </c>
      <c r="X252" s="87">
        <v>0</v>
      </c>
      <c r="Y252" s="87">
        <v>0</v>
      </c>
      <c r="Z252" s="87">
        <v>0</v>
      </c>
      <c r="AA252" s="87">
        <v>0</v>
      </c>
      <c r="AB252" s="87">
        <v>0</v>
      </c>
      <c r="AC252" s="87">
        <v>0</v>
      </c>
      <c r="AD252" s="87">
        <v>0</v>
      </c>
      <c r="AE252" s="87">
        <v>0</v>
      </c>
      <c r="AF252" s="87">
        <v>0</v>
      </c>
      <c r="AG252" s="87">
        <v>0</v>
      </c>
      <c r="AH252" s="87">
        <v>1</v>
      </c>
      <c r="AI252" s="87">
        <v>2</v>
      </c>
      <c r="AJ252" s="87">
        <v>0</v>
      </c>
      <c r="AK252" s="87">
        <v>0</v>
      </c>
      <c r="AL252" s="87">
        <v>0</v>
      </c>
      <c r="AM252" s="87">
        <v>0</v>
      </c>
      <c r="AN252" s="87">
        <v>0</v>
      </c>
      <c r="AO252" s="87">
        <v>0</v>
      </c>
      <c r="AP252" s="87">
        <v>0</v>
      </c>
      <c r="AQ252" s="87">
        <v>0</v>
      </c>
      <c r="AR252" s="87">
        <v>16</v>
      </c>
      <c r="AS252" s="87">
        <v>11</v>
      </c>
      <c r="AT252" s="87">
        <v>8</v>
      </c>
      <c r="AU252" s="87">
        <v>8</v>
      </c>
      <c r="AV252" s="88">
        <v>10</v>
      </c>
      <c r="AW252" s="88">
        <v>10</v>
      </c>
      <c r="AX252" s="88">
        <v>6</v>
      </c>
      <c r="AY252" s="88">
        <v>6</v>
      </c>
      <c r="AZ252" s="88">
        <v>6</v>
      </c>
      <c r="BA252" s="88">
        <v>6</v>
      </c>
      <c r="BB252" s="88">
        <v>6</v>
      </c>
      <c r="BC252" s="89">
        <v>6</v>
      </c>
      <c r="BD252" s="89">
        <v>6</v>
      </c>
      <c r="BE252" s="89">
        <v>6</v>
      </c>
      <c r="BF252" s="89">
        <v>6</v>
      </c>
      <c r="BG252" s="89">
        <v>6</v>
      </c>
      <c r="BH252" s="89">
        <v>6</v>
      </c>
      <c r="BI252" s="89">
        <v>6</v>
      </c>
      <c r="BJ252" s="89">
        <v>6</v>
      </c>
      <c r="BK252" s="89">
        <v>6</v>
      </c>
      <c r="BL252" s="89">
        <v>6</v>
      </c>
      <c r="BM252" s="89">
        <v>6</v>
      </c>
      <c r="BN252" s="90">
        <v>6</v>
      </c>
    </row>
    <row r="253" spans="1:66" x14ac:dyDescent="0.45">
      <c r="A253" s="78">
        <f t="shared" si="12"/>
        <v>25</v>
      </c>
      <c r="B253" s="79">
        <f t="shared" si="10"/>
        <v>10</v>
      </c>
      <c r="C253" s="140">
        <f t="shared" si="11"/>
        <v>1</v>
      </c>
      <c r="D253" s="140">
        <v>1105</v>
      </c>
      <c r="E253" s="178" t="s">
        <v>125</v>
      </c>
      <c r="F253" s="76" t="s">
        <v>597</v>
      </c>
      <c r="G253" s="76" t="s">
        <v>633</v>
      </c>
      <c r="H253" s="86" t="s">
        <v>373</v>
      </c>
      <c r="I253" s="179" t="s">
        <v>914</v>
      </c>
      <c r="J253" s="87">
        <v>0</v>
      </c>
      <c r="K253" s="87">
        <v>0</v>
      </c>
      <c r="L253" s="87">
        <v>0</v>
      </c>
      <c r="M253" s="87">
        <v>0</v>
      </c>
      <c r="N253" s="87">
        <v>0</v>
      </c>
      <c r="O253" s="87">
        <v>0</v>
      </c>
      <c r="P253" s="87">
        <v>19</v>
      </c>
      <c r="Q253" s="87">
        <v>5</v>
      </c>
      <c r="R253" s="87">
        <v>4</v>
      </c>
      <c r="S253" s="87">
        <v>4</v>
      </c>
      <c r="T253" s="87">
        <v>2</v>
      </c>
      <c r="U253" s="87">
        <v>2</v>
      </c>
      <c r="V253" s="87">
        <v>4</v>
      </c>
      <c r="W253" s="87">
        <v>0</v>
      </c>
      <c r="X253" s="87">
        <v>0</v>
      </c>
      <c r="Y253" s="87">
        <v>1</v>
      </c>
      <c r="Z253" s="87">
        <v>4</v>
      </c>
      <c r="AA253" s="87">
        <v>2</v>
      </c>
      <c r="AB253" s="87">
        <v>1</v>
      </c>
      <c r="AC253" s="87">
        <v>1</v>
      </c>
      <c r="AD253" s="87">
        <v>2</v>
      </c>
      <c r="AE253" s="87">
        <v>0</v>
      </c>
      <c r="AF253" s="87">
        <v>0</v>
      </c>
      <c r="AG253" s="87">
        <v>6</v>
      </c>
      <c r="AH253" s="87">
        <v>10</v>
      </c>
      <c r="AI253" s="87">
        <v>3</v>
      </c>
      <c r="AJ253" s="87">
        <v>0</v>
      </c>
      <c r="AK253" s="87">
        <v>0</v>
      </c>
      <c r="AL253" s="87">
        <v>0</v>
      </c>
      <c r="AM253" s="87">
        <v>0</v>
      </c>
      <c r="AN253" s="87">
        <v>4</v>
      </c>
      <c r="AO253" s="87">
        <v>10</v>
      </c>
      <c r="AP253" s="87">
        <v>3</v>
      </c>
      <c r="AQ253" s="87">
        <v>1</v>
      </c>
      <c r="AR253" s="87">
        <v>4</v>
      </c>
      <c r="AS253" s="87">
        <v>1</v>
      </c>
      <c r="AT253" s="87">
        <v>0</v>
      </c>
      <c r="AU253" s="87">
        <v>2</v>
      </c>
      <c r="AV253" s="88">
        <v>10</v>
      </c>
      <c r="AW253" s="88">
        <v>10</v>
      </c>
      <c r="AX253" s="88">
        <v>2</v>
      </c>
      <c r="AY253" s="88">
        <v>2</v>
      </c>
      <c r="AZ253" s="88">
        <v>2</v>
      </c>
      <c r="BA253" s="88">
        <v>2</v>
      </c>
      <c r="BB253" s="88">
        <v>2</v>
      </c>
      <c r="BC253" s="89">
        <v>2</v>
      </c>
      <c r="BD253" s="89">
        <v>2</v>
      </c>
      <c r="BE253" s="89">
        <v>2</v>
      </c>
      <c r="BF253" s="89">
        <v>2</v>
      </c>
      <c r="BG253" s="89">
        <v>2</v>
      </c>
      <c r="BH253" s="89">
        <v>2</v>
      </c>
      <c r="BI253" s="89">
        <v>2</v>
      </c>
      <c r="BJ253" s="89">
        <v>2</v>
      </c>
      <c r="BK253" s="89">
        <v>2</v>
      </c>
      <c r="BL253" s="89">
        <v>2</v>
      </c>
      <c r="BM253" s="89">
        <v>2</v>
      </c>
      <c r="BN253" s="90">
        <v>2</v>
      </c>
    </row>
    <row r="254" spans="1:66" x14ac:dyDescent="0.45">
      <c r="A254" s="78">
        <f t="shared" si="12"/>
        <v>66</v>
      </c>
      <c r="B254" s="79">
        <f t="shared" si="10"/>
        <v>10</v>
      </c>
      <c r="C254" s="140">
        <f t="shared" si="11"/>
        <v>5</v>
      </c>
      <c r="D254" s="140">
        <v>917</v>
      </c>
      <c r="E254" s="178" t="s">
        <v>125</v>
      </c>
      <c r="F254" s="76" t="s">
        <v>597</v>
      </c>
      <c r="G254" s="76" t="s">
        <v>633</v>
      </c>
      <c r="H254" s="86" t="s">
        <v>374</v>
      </c>
      <c r="I254" s="179" t="s">
        <v>915</v>
      </c>
      <c r="J254" s="87">
        <v>0</v>
      </c>
      <c r="K254" s="87">
        <v>0</v>
      </c>
      <c r="L254" s="87">
        <v>0</v>
      </c>
      <c r="M254" s="87">
        <v>0</v>
      </c>
      <c r="N254" s="87">
        <v>0</v>
      </c>
      <c r="O254" s="87">
        <v>0</v>
      </c>
      <c r="P254" s="87">
        <v>16</v>
      </c>
      <c r="Q254" s="87">
        <v>3</v>
      </c>
      <c r="R254" s="87">
        <v>3</v>
      </c>
      <c r="S254" s="87">
        <v>2</v>
      </c>
      <c r="T254" s="87">
        <v>2</v>
      </c>
      <c r="U254" s="87">
        <v>4</v>
      </c>
      <c r="V254" s="87">
        <v>1</v>
      </c>
      <c r="W254" s="87">
        <v>1</v>
      </c>
      <c r="X254" s="87">
        <v>1</v>
      </c>
      <c r="Y254" s="87">
        <v>0</v>
      </c>
      <c r="Z254" s="87">
        <v>0</v>
      </c>
      <c r="AA254" s="87">
        <v>11</v>
      </c>
      <c r="AB254" s="87">
        <v>16</v>
      </c>
      <c r="AC254" s="87">
        <v>14</v>
      </c>
      <c r="AD254" s="87">
        <v>15</v>
      </c>
      <c r="AE254" s="87">
        <v>0</v>
      </c>
      <c r="AF254" s="87">
        <v>0</v>
      </c>
      <c r="AG254" s="87">
        <v>2</v>
      </c>
      <c r="AH254" s="87">
        <v>10</v>
      </c>
      <c r="AI254" s="87">
        <v>3</v>
      </c>
      <c r="AJ254" s="87">
        <v>0</v>
      </c>
      <c r="AK254" s="87">
        <v>0</v>
      </c>
      <c r="AL254" s="87">
        <v>0</v>
      </c>
      <c r="AM254" s="87">
        <v>4</v>
      </c>
      <c r="AN254" s="87">
        <v>18</v>
      </c>
      <c r="AO254" s="87">
        <v>11</v>
      </c>
      <c r="AP254" s="87">
        <v>14</v>
      </c>
      <c r="AQ254" s="87">
        <v>4</v>
      </c>
      <c r="AR254" s="87">
        <v>0</v>
      </c>
      <c r="AS254" s="87">
        <v>3</v>
      </c>
      <c r="AT254" s="87">
        <v>4</v>
      </c>
      <c r="AU254" s="87">
        <v>8</v>
      </c>
      <c r="AV254" s="88">
        <v>10</v>
      </c>
      <c r="AW254" s="88">
        <v>10</v>
      </c>
      <c r="AX254" s="88">
        <v>5</v>
      </c>
      <c r="AY254" s="88">
        <v>5</v>
      </c>
      <c r="AZ254" s="88">
        <v>5</v>
      </c>
      <c r="BA254" s="88">
        <v>5</v>
      </c>
      <c r="BB254" s="88">
        <v>5</v>
      </c>
      <c r="BC254" s="89">
        <v>5</v>
      </c>
      <c r="BD254" s="89">
        <v>5</v>
      </c>
      <c r="BE254" s="89">
        <v>5</v>
      </c>
      <c r="BF254" s="89">
        <v>5</v>
      </c>
      <c r="BG254" s="89">
        <v>5</v>
      </c>
      <c r="BH254" s="89">
        <v>5</v>
      </c>
      <c r="BI254" s="89">
        <v>5</v>
      </c>
      <c r="BJ254" s="89">
        <v>5</v>
      </c>
      <c r="BK254" s="89">
        <v>5</v>
      </c>
      <c r="BL254" s="89">
        <v>5</v>
      </c>
      <c r="BM254" s="89">
        <v>5</v>
      </c>
      <c r="BN254" s="90">
        <v>5</v>
      </c>
    </row>
    <row r="255" spans="1:66" x14ac:dyDescent="0.45">
      <c r="A255" s="78">
        <f t="shared" si="12"/>
        <v>139</v>
      </c>
      <c r="B255" s="79">
        <f t="shared" si="10"/>
        <v>20</v>
      </c>
      <c r="C255" s="140">
        <f t="shared" si="11"/>
        <v>15.666666666666666</v>
      </c>
      <c r="D255" s="140">
        <v>930</v>
      </c>
      <c r="E255" s="178" t="s">
        <v>125</v>
      </c>
      <c r="F255" s="76" t="s">
        <v>597</v>
      </c>
      <c r="G255" s="76" t="s">
        <v>633</v>
      </c>
      <c r="H255" s="86" t="s">
        <v>375</v>
      </c>
      <c r="I255" s="179" t="s">
        <v>916</v>
      </c>
      <c r="J255" s="87">
        <v>0</v>
      </c>
      <c r="K255" s="87">
        <v>0</v>
      </c>
      <c r="L255" s="87">
        <v>0</v>
      </c>
      <c r="M255" s="87">
        <v>0</v>
      </c>
      <c r="N255" s="87">
        <v>0</v>
      </c>
      <c r="O255" s="87">
        <v>0</v>
      </c>
      <c r="P255" s="87">
        <v>30</v>
      </c>
      <c r="Q255" s="87">
        <v>9</v>
      </c>
      <c r="R255" s="87">
        <v>3</v>
      </c>
      <c r="S255" s="87">
        <v>7</v>
      </c>
      <c r="T255" s="87">
        <v>1</v>
      </c>
      <c r="U255" s="87">
        <v>3</v>
      </c>
      <c r="V255" s="87">
        <v>9</v>
      </c>
      <c r="W255" s="87">
        <v>6</v>
      </c>
      <c r="X255" s="87">
        <v>8</v>
      </c>
      <c r="Y255" s="87">
        <v>9</v>
      </c>
      <c r="Z255" s="87">
        <v>6</v>
      </c>
      <c r="AA255" s="87">
        <v>7</v>
      </c>
      <c r="AB255" s="87">
        <v>12</v>
      </c>
      <c r="AC255" s="87">
        <v>12</v>
      </c>
      <c r="AD255" s="87">
        <v>4</v>
      </c>
      <c r="AE255" s="87">
        <v>0</v>
      </c>
      <c r="AF255" s="87">
        <v>0</v>
      </c>
      <c r="AG255" s="87">
        <v>13</v>
      </c>
      <c r="AH255" s="87">
        <v>14</v>
      </c>
      <c r="AI255" s="87">
        <v>4</v>
      </c>
      <c r="AJ255" s="87">
        <v>0</v>
      </c>
      <c r="AK255" s="87">
        <v>0</v>
      </c>
      <c r="AL255" s="87">
        <v>0</v>
      </c>
      <c r="AM255" s="87">
        <v>0</v>
      </c>
      <c r="AN255" s="87">
        <v>0</v>
      </c>
      <c r="AO255" s="87">
        <v>12</v>
      </c>
      <c r="AP255" s="87">
        <v>54</v>
      </c>
      <c r="AQ255" s="87">
        <v>17</v>
      </c>
      <c r="AR255" s="87">
        <v>9</v>
      </c>
      <c r="AS255" s="87">
        <v>8</v>
      </c>
      <c r="AT255" s="87">
        <v>20</v>
      </c>
      <c r="AU255" s="87">
        <v>19</v>
      </c>
      <c r="AV255" s="88">
        <v>20</v>
      </c>
      <c r="AW255" s="88">
        <v>20</v>
      </c>
      <c r="AX255" s="88">
        <v>11</v>
      </c>
      <c r="AY255" s="88">
        <v>11</v>
      </c>
      <c r="AZ255" s="88">
        <v>11</v>
      </c>
      <c r="BA255" s="88">
        <v>11</v>
      </c>
      <c r="BB255" s="88">
        <v>11</v>
      </c>
      <c r="BC255" s="89">
        <v>11</v>
      </c>
      <c r="BD255" s="89">
        <v>11</v>
      </c>
      <c r="BE255" s="89">
        <v>11</v>
      </c>
      <c r="BF255" s="89">
        <v>11</v>
      </c>
      <c r="BG255" s="89">
        <v>11</v>
      </c>
      <c r="BH255" s="89">
        <v>11</v>
      </c>
      <c r="BI255" s="89">
        <v>11</v>
      </c>
      <c r="BJ255" s="89">
        <v>11</v>
      </c>
      <c r="BK255" s="89">
        <v>11</v>
      </c>
      <c r="BL255" s="89">
        <v>11</v>
      </c>
      <c r="BM255" s="89">
        <v>11</v>
      </c>
      <c r="BN255" s="90">
        <v>11</v>
      </c>
    </row>
    <row r="256" spans="1:66" x14ac:dyDescent="0.45">
      <c r="A256" s="78">
        <f t="shared" si="12"/>
        <v>7</v>
      </c>
      <c r="B256" s="79">
        <f t="shared" si="10"/>
        <v>10</v>
      </c>
      <c r="C256" s="140">
        <f t="shared" si="11"/>
        <v>2.3333333333333335</v>
      </c>
      <c r="D256" s="140">
        <v>299</v>
      </c>
      <c r="E256" s="178" t="s">
        <v>125</v>
      </c>
      <c r="F256" s="76" t="s">
        <v>597</v>
      </c>
      <c r="G256" s="76" t="s">
        <v>633</v>
      </c>
      <c r="H256" s="86" t="s">
        <v>376</v>
      </c>
      <c r="I256" s="179" t="s">
        <v>917</v>
      </c>
      <c r="J256" s="87">
        <v>0</v>
      </c>
      <c r="K256" s="87">
        <v>0</v>
      </c>
      <c r="L256" s="87">
        <v>0</v>
      </c>
      <c r="M256" s="87">
        <v>0</v>
      </c>
      <c r="N256" s="87">
        <v>0</v>
      </c>
      <c r="O256" s="87">
        <v>0</v>
      </c>
      <c r="P256" s="87">
        <v>0</v>
      </c>
      <c r="Q256" s="87">
        <v>0</v>
      </c>
      <c r="R256" s="87">
        <v>0</v>
      </c>
      <c r="S256" s="87">
        <v>0</v>
      </c>
      <c r="T256" s="87">
        <v>0</v>
      </c>
      <c r="U256" s="87">
        <v>0</v>
      </c>
      <c r="V256" s="87">
        <v>0</v>
      </c>
      <c r="W256" s="87">
        <v>0</v>
      </c>
      <c r="X256" s="87">
        <v>0</v>
      </c>
      <c r="Y256" s="87">
        <v>0</v>
      </c>
      <c r="Z256" s="87">
        <v>0</v>
      </c>
      <c r="AA256" s="87">
        <v>0</v>
      </c>
      <c r="AB256" s="87">
        <v>0</v>
      </c>
      <c r="AC256" s="87">
        <v>0</v>
      </c>
      <c r="AD256" s="87">
        <v>0</v>
      </c>
      <c r="AE256" s="87">
        <v>0</v>
      </c>
      <c r="AF256" s="87">
        <v>0</v>
      </c>
      <c r="AG256" s="87">
        <v>0</v>
      </c>
      <c r="AH256" s="87">
        <v>0</v>
      </c>
      <c r="AI256" s="87">
        <v>0</v>
      </c>
      <c r="AJ256" s="87">
        <v>0</v>
      </c>
      <c r="AK256" s="87">
        <v>0</v>
      </c>
      <c r="AL256" s="87">
        <v>0</v>
      </c>
      <c r="AM256" s="87">
        <v>0</v>
      </c>
      <c r="AN256" s="87">
        <v>0</v>
      </c>
      <c r="AO256" s="87">
        <v>0</v>
      </c>
      <c r="AP256" s="87">
        <v>0</v>
      </c>
      <c r="AQ256" s="87">
        <v>0</v>
      </c>
      <c r="AR256" s="87">
        <v>0</v>
      </c>
      <c r="AS256" s="87">
        <v>0</v>
      </c>
      <c r="AT256" s="87">
        <v>2</v>
      </c>
      <c r="AU256" s="87">
        <v>5</v>
      </c>
      <c r="AV256" s="88">
        <v>10</v>
      </c>
      <c r="AW256" s="88">
        <v>10</v>
      </c>
      <c r="AX256" s="88">
        <v>5</v>
      </c>
      <c r="AY256" s="88">
        <v>5</v>
      </c>
      <c r="AZ256" s="88">
        <v>5</v>
      </c>
      <c r="BA256" s="88">
        <v>5</v>
      </c>
      <c r="BB256" s="88">
        <v>5</v>
      </c>
      <c r="BC256" s="89">
        <v>5</v>
      </c>
      <c r="BD256" s="89">
        <v>5</v>
      </c>
      <c r="BE256" s="89">
        <v>5</v>
      </c>
      <c r="BF256" s="89">
        <v>5</v>
      </c>
      <c r="BG256" s="89">
        <v>5</v>
      </c>
      <c r="BH256" s="89">
        <v>5</v>
      </c>
      <c r="BI256" s="89">
        <v>5</v>
      </c>
      <c r="BJ256" s="89">
        <v>5</v>
      </c>
      <c r="BK256" s="89">
        <v>5</v>
      </c>
      <c r="BL256" s="89">
        <v>5</v>
      </c>
      <c r="BM256" s="89">
        <v>5</v>
      </c>
      <c r="BN256" s="90">
        <v>5</v>
      </c>
    </row>
    <row r="257" spans="1:66" x14ac:dyDescent="0.45">
      <c r="A257" s="78">
        <f t="shared" si="12"/>
        <v>0</v>
      </c>
      <c r="B257" s="79">
        <f t="shared" si="10"/>
        <v>30</v>
      </c>
      <c r="C257" s="140">
        <f t="shared" si="11"/>
        <v>0</v>
      </c>
      <c r="D257" s="140">
        <v>0</v>
      </c>
      <c r="E257" s="178" t="s">
        <v>125</v>
      </c>
      <c r="F257" s="76" t="s">
        <v>597</v>
      </c>
      <c r="G257" s="76" t="s">
        <v>633</v>
      </c>
      <c r="H257" s="86" t="s">
        <v>377</v>
      </c>
      <c r="I257" s="179" t="s">
        <v>918</v>
      </c>
      <c r="J257" s="87">
        <v>0</v>
      </c>
      <c r="K257" s="87">
        <v>0</v>
      </c>
      <c r="L257" s="87">
        <v>0</v>
      </c>
      <c r="M257" s="87">
        <v>0</v>
      </c>
      <c r="N257" s="87">
        <v>0</v>
      </c>
      <c r="O257" s="87">
        <v>0</v>
      </c>
      <c r="P257" s="87">
        <v>0</v>
      </c>
      <c r="Q257" s="87">
        <v>0</v>
      </c>
      <c r="R257" s="87">
        <v>0</v>
      </c>
      <c r="S257" s="87">
        <v>0</v>
      </c>
      <c r="T257" s="87">
        <v>0</v>
      </c>
      <c r="U257" s="87">
        <v>0</v>
      </c>
      <c r="V257" s="87">
        <v>0</v>
      </c>
      <c r="W257" s="87">
        <v>0</v>
      </c>
      <c r="X257" s="87">
        <v>0</v>
      </c>
      <c r="Y257" s="87">
        <v>0</v>
      </c>
      <c r="Z257" s="87">
        <v>0</v>
      </c>
      <c r="AA257" s="87">
        <v>0</v>
      </c>
      <c r="AB257" s="87">
        <v>0</v>
      </c>
      <c r="AC257" s="87">
        <v>0</v>
      </c>
      <c r="AD257" s="87">
        <v>0</v>
      </c>
      <c r="AE257" s="87">
        <v>0</v>
      </c>
      <c r="AF257" s="87">
        <v>0</v>
      </c>
      <c r="AG257" s="87">
        <v>0</v>
      </c>
      <c r="AH257" s="87">
        <v>0</v>
      </c>
      <c r="AI257" s="87">
        <v>0</v>
      </c>
      <c r="AJ257" s="87">
        <v>0</v>
      </c>
      <c r="AK257" s="87">
        <v>0</v>
      </c>
      <c r="AL257" s="87">
        <v>0</v>
      </c>
      <c r="AM257" s="87">
        <v>0</v>
      </c>
      <c r="AN257" s="87">
        <v>0</v>
      </c>
      <c r="AO257" s="87">
        <v>0</v>
      </c>
      <c r="AP257" s="87">
        <v>0</v>
      </c>
      <c r="AQ257" s="87">
        <v>0</v>
      </c>
      <c r="AR257" s="87">
        <v>0</v>
      </c>
      <c r="AS257" s="87">
        <v>0</v>
      </c>
      <c r="AT257" s="87">
        <v>0</v>
      </c>
      <c r="AU257" s="87">
        <v>0</v>
      </c>
      <c r="AV257" s="88">
        <v>30</v>
      </c>
      <c r="AW257" s="88">
        <v>30</v>
      </c>
      <c r="AX257" s="88">
        <v>1</v>
      </c>
      <c r="AY257" s="88">
        <v>1</v>
      </c>
      <c r="AZ257" s="88">
        <v>1</v>
      </c>
      <c r="BA257" s="88">
        <v>1</v>
      </c>
      <c r="BB257" s="88">
        <v>1</v>
      </c>
      <c r="BC257" s="89">
        <v>1</v>
      </c>
      <c r="BD257" s="89">
        <v>1</v>
      </c>
      <c r="BE257" s="89">
        <v>1</v>
      </c>
      <c r="BF257" s="89">
        <v>1</v>
      </c>
      <c r="BG257" s="89">
        <v>1</v>
      </c>
      <c r="BH257" s="89">
        <v>1</v>
      </c>
      <c r="BI257" s="89">
        <v>1</v>
      </c>
      <c r="BJ257" s="89">
        <v>1</v>
      </c>
      <c r="BK257" s="89">
        <v>1</v>
      </c>
      <c r="BL257" s="89">
        <v>1</v>
      </c>
      <c r="BM257" s="89">
        <v>1</v>
      </c>
      <c r="BN257" s="90">
        <v>1</v>
      </c>
    </row>
    <row r="258" spans="1:66" x14ac:dyDescent="0.45">
      <c r="A258" s="78">
        <f t="shared" si="12"/>
        <v>0</v>
      </c>
      <c r="B258" s="79">
        <f t="shared" si="10"/>
        <v>50</v>
      </c>
      <c r="C258" s="140">
        <f t="shared" si="11"/>
        <v>0</v>
      </c>
      <c r="D258" s="140">
        <v>0</v>
      </c>
      <c r="E258" s="178" t="s">
        <v>125</v>
      </c>
      <c r="F258" s="76" t="s">
        <v>597</v>
      </c>
      <c r="G258" s="76" t="s">
        <v>633</v>
      </c>
      <c r="H258" s="86" t="s">
        <v>378</v>
      </c>
      <c r="I258" s="179" t="s">
        <v>919</v>
      </c>
      <c r="J258" s="87">
        <v>0</v>
      </c>
      <c r="K258" s="87">
        <v>0</v>
      </c>
      <c r="L258" s="87">
        <v>0</v>
      </c>
      <c r="M258" s="87">
        <v>0</v>
      </c>
      <c r="N258" s="87">
        <v>0</v>
      </c>
      <c r="O258" s="87">
        <v>0</v>
      </c>
      <c r="P258" s="87">
        <v>0</v>
      </c>
      <c r="Q258" s="87">
        <v>0</v>
      </c>
      <c r="R258" s="87">
        <v>0</v>
      </c>
      <c r="S258" s="87">
        <v>0</v>
      </c>
      <c r="T258" s="87">
        <v>0</v>
      </c>
      <c r="U258" s="87">
        <v>0</v>
      </c>
      <c r="V258" s="87">
        <v>0</v>
      </c>
      <c r="W258" s="87">
        <v>0</v>
      </c>
      <c r="X258" s="87">
        <v>0</v>
      </c>
      <c r="Y258" s="87">
        <v>0</v>
      </c>
      <c r="Z258" s="87">
        <v>0</v>
      </c>
      <c r="AA258" s="87">
        <v>0</v>
      </c>
      <c r="AB258" s="87">
        <v>0</v>
      </c>
      <c r="AC258" s="87">
        <v>0</v>
      </c>
      <c r="AD258" s="87">
        <v>0</v>
      </c>
      <c r="AE258" s="87">
        <v>0</v>
      </c>
      <c r="AF258" s="87">
        <v>0</v>
      </c>
      <c r="AG258" s="87">
        <v>0</v>
      </c>
      <c r="AH258" s="87">
        <v>0</v>
      </c>
      <c r="AI258" s="87">
        <v>0</v>
      </c>
      <c r="AJ258" s="87">
        <v>0</v>
      </c>
      <c r="AK258" s="87">
        <v>0</v>
      </c>
      <c r="AL258" s="87">
        <v>0</v>
      </c>
      <c r="AM258" s="87">
        <v>0</v>
      </c>
      <c r="AN258" s="87">
        <v>0</v>
      </c>
      <c r="AO258" s="87">
        <v>0</v>
      </c>
      <c r="AP258" s="87">
        <v>0</v>
      </c>
      <c r="AQ258" s="87">
        <v>0</v>
      </c>
      <c r="AR258" s="87">
        <v>0</v>
      </c>
      <c r="AS258" s="87">
        <v>0</v>
      </c>
      <c r="AT258" s="87">
        <v>0</v>
      </c>
      <c r="AU258" s="87">
        <v>0</v>
      </c>
      <c r="AV258" s="88">
        <v>50</v>
      </c>
      <c r="AW258" s="88">
        <v>50</v>
      </c>
      <c r="AX258" s="88">
        <v>0</v>
      </c>
      <c r="AY258" s="88">
        <v>0</v>
      </c>
      <c r="AZ258" s="88">
        <v>0</v>
      </c>
      <c r="BA258" s="88">
        <v>0</v>
      </c>
      <c r="BB258" s="88">
        <v>0</v>
      </c>
      <c r="BC258" s="89">
        <v>0</v>
      </c>
      <c r="BD258" s="89">
        <v>0</v>
      </c>
      <c r="BE258" s="89">
        <v>0</v>
      </c>
      <c r="BF258" s="89">
        <v>0</v>
      </c>
      <c r="BG258" s="89">
        <v>0</v>
      </c>
      <c r="BH258" s="89">
        <v>0</v>
      </c>
      <c r="BI258" s="89">
        <v>0</v>
      </c>
      <c r="BJ258" s="89">
        <v>0</v>
      </c>
      <c r="BK258" s="89">
        <v>0</v>
      </c>
      <c r="BL258" s="89">
        <v>0</v>
      </c>
      <c r="BM258" s="89">
        <v>0</v>
      </c>
      <c r="BN258" s="90">
        <v>0</v>
      </c>
    </row>
    <row r="259" spans="1:66" x14ac:dyDescent="0.45">
      <c r="A259" s="78">
        <f t="shared" si="12"/>
        <v>65</v>
      </c>
      <c r="B259" s="79">
        <f t="shared" si="10"/>
        <v>50</v>
      </c>
      <c r="C259" s="140">
        <f t="shared" si="11"/>
        <v>21.666666666666668</v>
      </c>
      <c r="D259" s="140">
        <v>145</v>
      </c>
      <c r="E259" s="178" t="s">
        <v>125</v>
      </c>
      <c r="F259" s="76" t="s">
        <v>597</v>
      </c>
      <c r="G259" s="76" t="s">
        <v>633</v>
      </c>
      <c r="H259" s="86" t="s">
        <v>379</v>
      </c>
      <c r="I259" s="179" t="s">
        <v>920</v>
      </c>
      <c r="J259" s="87">
        <v>0</v>
      </c>
      <c r="K259" s="87">
        <v>0</v>
      </c>
      <c r="L259" s="87">
        <v>0</v>
      </c>
      <c r="M259" s="87">
        <v>0</v>
      </c>
      <c r="N259" s="87">
        <v>0</v>
      </c>
      <c r="O259" s="87">
        <v>0</v>
      </c>
      <c r="P259" s="87">
        <v>0</v>
      </c>
      <c r="Q259" s="87">
        <v>0</v>
      </c>
      <c r="R259" s="87">
        <v>0</v>
      </c>
      <c r="S259" s="87">
        <v>0</v>
      </c>
      <c r="T259" s="87">
        <v>0</v>
      </c>
      <c r="U259" s="87">
        <v>0</v>
      </c>
      <c r="V259" s="87">
        <v>0</v>
      </c>
      <c r="W259" s="87">
        <v>0</v>
      </c>
      <c r="X259" s="87">
        <v>0</v>
      </c>
      <c r="Y259" s="87">
        <v>0</v>
      </c>
      <c r="Z259" s="87">
        <v>0</v>
      </c>
      <c r="AA259" s="87">
        <v>0</v>
      </c>
      <c r="AB259" s="87">
        <v>0</v>
      </c>
      <c r="AC259" s="87">
        <v>0</v>
      </c>
      <c r="AD259" s="87">
        <v>0</v>
      </c>
      <c r="AE259" s="87">
        <v>0</v>
      </c>
      <c r="AF259" s="87">
        <v>0</v>
      </c>
      <c r="AG259" s="87">
        <v>0</v>
      </c>
      <c r="AH259" s="87">
        <v>0</v>
      </c>
      <c r="AI259" s="87">
        <v>0</v>
      </c>
      <c r="AJ259" s="87">
        <v>0</v>
      </c>
      <c r="AK259" s="87">
        <v>0</v>
      </c>
      <c r="AL259" s="87">
        <v>0</v>
      </c>
      <c r="AM259" s="87">
        <v>0</v>
      </c>
      <c r="AN259" s="87">
        <v>0</v>
      </c>
      <c r="AO259" s="87">
        <v>0</v>
      </c>
      <c r="AP259" s="87">
        <v>0</v>
      </c>
      <c r="AQ259" s="87">
        <v>0</v>
      </c>
      <c r="AR259" s="87">
        <v>0</v>
      </c>
      <c r="AS259" s="87">
        <v>0</v>
      </c>
      <c r="AT259" s="87">
        <v>36</v>
      </c>
      <c r="AU259" s="87">
        <v>29</v>
      </c>
      <c r="AV259" s="88">
        <v>50</v>
      </c>
      <c r="AW259" s="88">
        <v>50</v>
      </c>
      <c r="AX259" s="88">
        <v>40</v>
      </c>
      <c r="AY259" s="88">
        <v>40</v>
      </c>
      <c r="AZ259" s="88">
        <v>40</v>
      </c>
      <c r="BA259" s="88">
        <v>40</v>
      </c>
      <c r="BB259" s="88">
        <v>40</v>
      </c>
      <c r="BC259" s="89">
        <v>40</v>
      </c>
      <c r="BD259" s="89">
        <v>40</v>
      </c>
      <c r="BE259" s="89">
        <v>40</v>
      </c>
      <c r="BF259" s="89">
        <v>40</v>
      </c>
      <c r="BG259" s="89">
        <v>40</v>
      </c>
      <c r="BH259" s="89">
        <v>40</v>
      </c>
      <c r="BI259" s="89">
        <v>40</v>
      </c>
      <c r="BJ259" s="89">
        <v>40</v>
      </c>
      <c r="BK259" s="89">
        <v>40</v>
      </c>
      <c r="BL259" s="89">
        <v>40</v>
      </c>
      <c r="BM259" s="89">
        <v>40</v>
      </c>
      <c r="BN259" s="90">
        <v>40</v>
      </c>
    </row>
    <row r="260" spans="1:66" x14ac:dyDescent="0.45">
      <c r="A260" s="78">
        <f t="shared" si="12"/>
        <v>96</v>
      </c>
      <c r="B260" s="79">
        <f t="shared" si="10"/>
        <v>100</v>
      </c>
      <c r="C260" s="140">
        <f t="shared" si="11"/>
        <v>32</v>
      </c>
      <c r="D260" s="140">
        <v>1096</v>
      </c>
      <c r="E260" s="178" t="s">
        <v>125</v>
      </c>
      <c r="F260" s="76" t="s">
        <v>597</v>
      </c>
      <c r="G260" s="76" t="s">
        <v>633</v>
      </c>
      <c r="H260" s="86" t="s">
        <v>380</v>
      </c>
      <c r="I260" s="179" t="s">
        <v>921</v>
      </c>
      <c r="J260" s="87">
        <v>0</v>
      </c>
      <c r="K260" s="87">
        <v>0</v>
      </c>
      <c r="L260" s="87">
        <v>0</v>
      </c>
      <c r="M260" s="87">
        <v>0</v>
      </c>
      <c r="N260" s="87">
        <v>0</v>
      </c>
      <c r="O260" s="87">
        <v>0</v>
      </c>
      <c r="P260" s="87">
        <v>0</v>
      </c>
      <c r="Q260" s="87">
        <v>0</v>
      </c>
      <c r="R260" s="87">
        <v>0</v>
      </c>
      <c r="S260" s="87">
        <v>0</v>
      </c>
      <c r="T260" s="87">
        <v>0</v>
      </c>
      <c r="U260" s="87">
        <v>0</v>
      </c>
      <c r="V260" s="87">
        <v>0</v>
      </c>
      <c r="W260" s="87">
        <v>0</v>
      </c>
      <c r="X260" s="87">
        <v>0</v>
      </c>
      <c r="Y260" s="87">
        <v>0</v>
      </c>
      <c r="Z260" s="87">
        <v>0</v>
      </c>
      <c r="AA260" s="87">
        <v>0</v>
      </c>
      <c r="AB260" s="87">
        <v>0</v>
      </c>
      <c r="AC260" s="87">
        <v>0</v>
      </c>
      <c r="AD260" s="87">
        <v>0</v>
      </c>
      <c r="AE260" s="87">
        <v>0</v>
      </c>
      <c r="AF260" s="87">
        <v>0</v>
      </c>
      <c r="AG260" s="87">
        <v>0</v>
      </c>
      <c r="AH260" s="87">
        <v>0</v>
      </c>
      <c r="AI260" s="87">
        <v>0</v>
      </c>
      <c r="AJ260" s="87">
        <v>0</v>
      </c>
      <c r="AK260" s="87">
        <v>0</v>
      </c>
      <c r="AL260" s="87">
        <v>0</v>
      </c>
      <c r="AM260" s="87">
        <v>0</v>
      </c>
      <c r="AN260" s="87">
        <v>0</v>
      </c>
      <c r="AO260" s="87">
        <v>0</v>
      </c>
      <c r="AP260" s="87">
        <v>0</v>
      </c>
      <c r="AQ260" s="87">
        <v>0</v>
      </c>
      <c r="AR260" s="87">
        <v>0</v>
      </c>
      <c r="AS260" s="87">
        <v>0</v>
      </c>
      <c r="AT260" s="87">
        <v>73</v>
      </c>
      <c r="AU260" s="87">
        <v>23</v>
      </c>
      <c r="AV260" s="88">
        <v>100</v>
      </c>
      <c r="AW260" s="88">
        <v>100</v>
      </c>
      <c r="AX260" s="88">
        <v>70</v>
      </c>
      <c r="AY260" s="88">
        <v>70</v>
      </c>
      <c r="AZ260" s="88">
        <v>70</v>
      </c>
      <c r="BA260" s="88">
        <v>70</v>
      </c>
      <c r="BB260" s="88">
        <v>70</v>
      </c>
      <c r="BC260" s="89">
        <v>70</v>
      </c>
      <c r="BD260" s="89">
        <v>70</v>
      </c>
      <c r="BE260" s="89">
        <v>70</v>
      </c>
      <c r="BF260" s="89">
        <v>70</v>
      </c>
      <c r="BG260" s="89">
        <v>70</v>
      </c>
      <c r="BH260" s="89">
        <v>70</v>
      </c>
      <c r="BI260" s="89">
        <v>70</v>
      </c>
      <c r="BJ260" s="89">
        <v>70</v>
      </c>
      <c r="BK260" s="89">
        <v>70</v>
      </c>
      <c r="BL260" s="89">
        <v>70</v>
      </c>
      <c r="BM260" s="89">
        <v>70</v>
      </c>
      <c r="BN260" s="90">
        <v>70</v>
      </c>
    </row>
    <row r="261" spans="1:66" x14ac:dyDescent="0.45">
      <c r="A261" s="78">
        <f t="shared" si="12"/>
        <v>98</v>
      </c>
      <c r="B261" s="79">
        <f t="shared" si="10"/>
        <v>120</v>
      </c>
      <c r="C261" s="140">
        <f t="shared" si="11"/>
        <v>32.666666666666664</v>
      </c>
      <c r="D261" s="140">
        <v>2453</v>
      </c>
      <c r="E261" s="178" t="s">
        <v>125</v>
      </c>
      <c r="F261" s="76" t="s">
        <v>597</v>
      </c>
      <c r="G261" s="76" t="s">
        <v>633</v>
      </c>
      <c r="H261" s="86" t="s">
        <v>381</v>
      </c>
      <c r="I261" s="179" t="s">
        <v>922</v>
      </c>
      <c r="J261" s="87">
        <v>0</v>
      </c>
      <c r="K261" s="87">
        <v>0</v>
      </c>
      <c r="L261" s="87">
        <v>0</v>
      </c>
      <c r="M261" s="87">
        <v>0</v>
      </c>
      <c r="N261" s="87">
        <v>0</v>
      </c>
      <c r="O261" s="87">
        <v>0</v>
      </c>
      <c r="P261" s="87">
        <v>0</v>
      </c>
      <c r="Q261" s="87">
        <v>0</v>
      </c>
      <c r="R261" s="87">
        <v>0</v>
      </c>
      <c r="S261" s="87">
        <v>0</v>
      </c>
      <c r="T261" s="87">
        <v>0</v>
      </c>
      <c r="U261" s="87">
        <v>0</v>
      </c>
      <c r="V261" s="87">
        <v>0</v>
      </c>
      <c r="W261" s="87">
        <v>0</v>
      </c>
      <c r="X261" s="87">
        <v>0</v>
      </c>
      <c r="Y261" s="87">
        <v>0</v>
      </c>
      <c r="Z261" s="87">
        <v>0</v>
      </c>
      <c r="AA261" s="87">
        <v>0</v>
      </c>
      <c r="AB261" s="87">
        <v>0</v>
      </c>
      <c r="AC261" s="87">
        <v>0</v>
      </c>
      <c r="AD261" s="87">
        <v>0</v>
      </c>
      <c r="AE261" s="87">
        <v>0</v>
      </c>
      <c r="AF261" s="87">
        <v>0</v>
      </c>
      <c r="AG261" s="87">
        <v>0</v>
      </c>
      <c r="AH261" s="87">
        <v>0</v>
      </c>
      <c r="AI261" s="87">
        <v>0</v>
      </c>
      <c r="AJ261" s="87">
        <v>0</v>
      </c>
      <c r="AK261" s="87">
        <v>0</v>
      </c>
      <c r="AL261" s="87">
        <v>0</v>
      </c>
      <c r="AM261" s="87">
        <v>0</v>
      </c>
      <c r="AN261" s="87">
        <v>0</v>
      </c>
      <c r="AO261" s="87">
        <v>0</v>
      </c>
      <c r="AP261" s="87">
        <v>0</v>
      </c>
      <c r="AQ261" s="87">
        <v>0</v>
      </c>
      <c r="AR261" s="87">
        <v>0</v>
      </c>
      <c r="AS261" s="87">
        <v>0</v>
      </c>
      <c r="AT261" s="87">
        <v>53</v>
      </c>
      <c r="AU261" s="87">
        <v>45</v>
      </c>
      <c r="AV261" s="88">
        <v>120</v>
      </c>
      <c r="AW261" s="88">
        <v>120</v>
      </c>
      <c r="AX261" s="88">
        <v>50</v>
      </c>
      <c r="AY261" s="88">
        <v>50</v>
      </c>
      <c r="AZ261" s="88">
        <v>50</v>
      </c>
      <c r="BA261" s="88">
        <v>50</v>
      </c>
      <c r="BB261" s="88">
        <v>50</v>
      </c>
      <c r="BC261" s="89">
        <v>50</v>
      </c>
      <c r="BD261" s="89">
        <v>50</v>
      </c>
      <c r="BE261" s="89">
        <v>50</v>
      </c>
      <c r="BF261" s="89">
        <v>50</v>
      </c>
      <c r="BG261" s="89">
        <v>50</v>
      </c>
      <c r="BH261" s="89">
        <v>50</v>
      </c>
      <c r="BI261" s="89">
        <v>50</v>
      </c>
      <c r="BJ261" s="89">
        <v>50</v>
      </c>
      <c r="BK261" s="89">
        <v>50</v>
      </c>
      <c r="BL261" s="89">
        <v>50</v>
      </c>
      <c r="BM261" s="89">
        <v>50</v>
      </c>
      <c r="BN261" s="90">
        <v>50</v>
      </c>
    </row>
    <row r="262" spans="1:66" x14ac:dyDescent="0.45">
      <c r="A262" s="78">
        <f t="shared" si="12"/>
        <v>6758</v>
      </c>
      <c r="B262" s="79">
        <f t="shared" si="10"/>
        <v>803</v>
      </c>
      <c r="C262" s="140">
        <f t="shared" si="11"/>
        <v>325.33333333333331</v>
      </c>
      <c r="D262" s="140">
        <v>3</v>
      </c>
      <c r="E262" s="178" t="s">
        <v>125</v>
      </c>
      <c r="F262" s="76" t="s">
        <v>597</v>
      </c>
      <c r="G262" s="76" t="s">
        <v>634</v>
      </c>
      <c r="H262" s="86" t="s">
        <v>382</v>
      </c>
      <c r="I262" s="179" t="s">
        <v>923</v>
      </c>
      <c r="J262" s="87">
        <v>0</v>
      </c>
      <c r="K262" s="87">
        <v>0</v>
      </c>
      <c r="L262" s="87">
        <v>0</v>
      </c>
      <c r="M262" s="87">
        <v>0</v>
      </c>
      <c r="N262" s="87">
        <v>0</v>
      </c>
      <c r="O262" s="87">
        <v>0</v>
      </c>
      <c r="P262" s="87">
        <v>0</v>
      </c>
      <c r="Q262" s="87">
        <v>0</v>
      </c>
      <c r="R262" s="87">
        <v>0</v>
      </c>
      <c r="S262" s="87">
        <v>0</v>
      </c>
      <c r="T262" s="87">
        <v>0</v>
      </c>
      <c r="U262" s="87">
        <v>0</v>
      </c>
      <c r="V262" s="87">
        <v>0</v>
      </c>
      <c r="W262" s="87">
        <v>14</v>
      </c>
      <c r="X262" s="87">
        <v>102</v>
      </c>
      <c r="Y262" s="87">
        <v>193</v>
      </c>
      <c r="Z262" s="87">
        <v>84</v>
      </c>
      <c r="AA262" s="87">
        <v>340</v>
      </c>
      <c r="AB262" s="87">
        <v>495</v>
      </c>
      <c r="AC262" s="87">
        <v>401</v>
      </c>
      <c r="AD262" s="87">
        <v>457</v>
      </c>
      <c r="AE262" s="87">
        <v>263</v>
      </c>
      <c r="AF262" s="87">
        <v>285</v>
      </c>
      <c r="AG262" s="87">
        <v>227</v>
      </c>
      <c r="AH262" s="87">
        <v>490</v>
      </c>
      <c r="AI262" s="87">
        <v>628</v>
      </c>
      <c r="AJ262" s="87">
        <v>892</v>
      </c>
      <c r="AK262" s="87">
        <v>659</v>
      </c>
      <c r="AL262" s="87">
        <v>872</v>
      </c>
      <c r="AM262" s="87">
        <v>803</v>
      </c>
      <c r="AN262" s="87">
        <v>0</v>
      </c>
      <c r="AO262" s="87">
        <v>320</v>
      </c>
      <c r="AP262" s="87">
        <v>321</v>
      </c>
      <c r="AQ262" s="87">
        <v>1386</v>
      </c>
      <c r="AR262" s="87">
        <v>1421</v>
      </c>
      <c r="AS262" s="87">
        <v>579</v>
      </c>
      <c r="AT262" s="87">
        <v>396</v>
      </c>
      <c r="AU262" s="87">
        <v>1</v>
      </c>
      <c r="AV262" s="88">
        <v>803</v>
      </c>
      <c r="AW262" s="88">
        <v>0</v>
      </c>
      <c r="AX262" s="88">
        <v>0</v>
      </c>
      <c r="AY262" s="88">
        <v>0</v>
      </c>
      <c r="AZ262" s="88">
        <v>0</v>
      </c>
      <c r="BA262" s="88">
        <v>0</v>
      </c>
      <c r="BB262" s="88">
        <v>0</v>
      </c>
      <c r="BC262" s="89">
        <v>0</v>
      </c>
      <c r="BD262" s="89">
        <v>0</v>
      </c>
      <c r="BE262" s="89">
        <v>0</v>
      </c>
      <c r="BF262" s="89">
        <v>0</v>
      </c>
      <c r="BG262" s="89">
        <v>0</v>
      </c>
      <c r="BH262" s="89">
        <v>0</v>
      </c>
      <c r="BI262" s="89">
        <v>0</v>
      </c>
      <c r="BJ262" s="89">
        <v>0</v>
      </c>
      <c r="BK262" s="89">
        <v>0</v>
      </c>
      <c r="BL262" s="89">
        <v>0</v>
      </c>
      <c r="BM262" s="89">
        <v>0</v>
      </c>
      <c r="BN262" s="90">
        <v>0</v>
      </c>
    </row>
    <row r="263" spans="1:66" x14ac:dyDescent="0.45">
      <c r="A263" s="78">
        <f t="shared" si="12"/>
        <v>326367</v>
      </c>
      <c r="B263" s="79">
        <f t="shared" si="10"/>
        <v>9650</v>
      </c>
      <c r="C263" s="140">
        <f t="shared" si="11"/>
        <v>14696.666666666666</v>
      </c>
      <c r="D263" s="140">
        <v>92631</v>
      </c>
      <c r="E263" s="178" t="s">
        <v>125</v>
      </c>
      <c r="F263" s="76" t="s">
        <v>597</v>
      </c>
      <c r="G263" s="76" t="s">
        <v>634</v>
      </c>
      <c r="H263" s="86" t="s">
        <v>383</v>
      </c>
      <c r="I263" s="179" t="s">
        <v>924</v>
      </c>
      <c r="J263" s="87">
        <v>0</v>
      </c>
      <c r="K263" s="87">
        <v>19398</v>
      </c>
      <c r="L263" s="87">
        <v>32607</v>
      </c>
      <c r="M263" s="87">
        <v>27562</v>
      </c>
      <c r="N263" s="87">
        <v>44395</v>
      </c>
      <c r="O263" s="87">
        <v>43689</v>
      </c>
      <c r="P263" s="87">
        <v>31369</v>
      </c>
      <c r="Q263" s="87">
        <v>34883</v>
      </c>
      <c r="R263" s="87">
        <v>48060</v>
      </c>
      <c r="S263" s="87">
        <v>49784</v>
      </c>
      <c r="T263" s="87">
        <v>40025</v>
      </c>
      <c r="U263" s="87">
        <v>35312</v>
      </c>
      <c r="V263" s="87">
        <v>53018</v>
      </c>
      <c r="W263" s="87">
        <v>48482</v>
      </c>
      <c r="X263" s="87">
        <v>25708</v>
      </c>
      <c r="Y263" s="87">
        <v>70772</v>
      </c>
      <c r="Z263" s="87">
        <v>0</v>
      </c>
      <c r="AA263" s="87">
        <v>0</v>
      </c>
      <c r="AB263" s="87">
        <v>123811</v>
      </c>
      <c r="AC263" s="87">
        <v>15682</v>
      </c>
      <c r="AD263" s="87">
        <v>31691</v>
      </c>
      <c r="AE263" s="87">
        <v>50622</v>
      </c>
      <c r="AF263" s="87">
        <v>46566</v>
      </c>
      <c r="AG263" s="87">
        <v>38073</v>
      </c>
      <c r="AH263" s="87">
        <v>20248</v>
      </c>
      <c r="AI263" s="87">
        <v>25577</v>
      </c>
      <c r="AJ263" s="87">
        <v>44897</v>
      </c>
      <c r="AK263" s="87">
        <v>37761</v>
      </c>
      <c r="AL263" s="87">
        <v>32116</v>
      </c>
      <c r="AM263" s="87">
        <v>36648</v>
      </c>
      <c r="AN263" s="87">
        <v>29649</v>
      </c>
      <c r="AO263" s="87">
        <v>65404</v>
      </c>
      <c r="AP263" s="87">
        <v>53997</v>
      </c>
      <c r="AQ263" s="87">
        <v>18192</v>
      </c>
      <c r="AR263" s="87">
        <v>8510</v>
      </c>
      <c r="AS263" s="87">
        <v>15992</v>
      </c>
      <c r="AT263" s="87">
        <v>17253</v>
      </c>
      <c r="AU263" s="87">
        <v>10845</v>
      </c>
      <c r="AV263" s="88">
        <v>9650</v>
      </c>
      <c r="AW263" s="88">
        <v>9650</v>
      </c>
      <c r="AX263" s="88">
        <v>8361</v>
      </c>
      <c r="AY263" s="88">
        <v>7954</v>
      </c>
      <c r="AZ263" s="88">
        <v>8337</v>
      </c>
      <c r="BA263" s="88">
        <v>8226</v>
      </c>
      <c r="BB263" s="88">
        <v>8846</v>
      </c>
      <c r="BC263" s="89">
        <v>8987</v>
      </c>
      <c r="BD263" s="89">
        <v>8585</v>
      </c>
      <c r="BE263" s="89">
        <v>8609</v>
      </c>
      <c r="BF263" s="89">
        <v>8495</v>
      </c>
      <c r="BG263" s="89">
        <v>8415</v>
      </c>
      <c r="BH263" s="89">
        <v>8308</v>
      </c>
      <c r="BI263" s="89">
        <v>8324</v>
      </c>
      <c r="BJ263" s="89">
        <v>8361</v>
      </c>
      <c r="BK263" s="89">
        <v>7954</v>
      </c>
      <c r="BL263" s="89">
        <v>8337</v>
      </c>
      <c r="BM263" s="89">
        <v>8226</v>
      </c>
      <c r="BN263" s="90">
        <v>8846</v>
      </c>
    </row>
    <row r="264" spans="1:66" x14ac:dyDescent="0.45">
      <c r="A264" s="78">
        <f t="shared" si="12"/>
        <v>1371501</v>
      </c>
      <c r="B264" s="79">
        <f t="shared" ref="B264:B327" si="13">SUM(AV264:AV264)</f>
        <v>51250</v>
      </c>
      <c r="C264" s="140">
        <f t="shared" si="11"/>
        <v>64904.333333333336</v>
      </c>
      <c r="D264" s="140">
        <v>207961</v>
      </c>
      <c r="E264" s="178" t="s">
        <v>125</v>
      </c>
      <c r="F264" s="76" t="s">
        <v>597</v>
      </c>
      <c r="G264" s="76" t="s">
        <v>634</v>
      </c>
      <c r="H264" s="86" t="s">
        <v>384</v>
      </c>
      <c r="I264" s="179" t="s">
        <v>925</v>
      </c>
      <c r="J264" s="87">
        <v>154501</v>
      </c>
      <c r="K264" s="87">
        <v>251658</v>
      </c>
      <c r="L264" s="87">
        <v>78549</v>
      </c>
      <c r="M264" s="87">
        <v>128458</v>
      </c>
      <c r="N264" s="87">
        <v>167031</v>
      </c>
      <c r="O264" s="87">
        <v>235589</v>
      </c>
      <c r="P264" s="87">
        <v>220679</v>
      </c>
      <c r="Q264" s="87">
        <v>131248</v>
      </c>
      <c r="R264" s="87">
        <v>174273</v>
      </c>
      <c r="S264" s="87">
        <v>125314</v>
      </c>
      <c r="T264" s="87">
        <v>160003</v>
      </c>
      <c r="U264" s="87">
        <v>215786</v>
      </c>
      <c r="V264" s="87">
        <v>221250</v>
      </c>
      <c r="W264" s="87">
        <v>141178</v>
      </c>
      <c r="X264" s="87">
        <v>208332</v>
      </c>
      <c r="Y264" s="87">
        <v>170728</v>
      </c>
      <c r="Z264" s="87">
        <v>230237</v>
      </c>
      <c r="AA264" s="87">
        <v>253310</v>
      </c>
      <c r="AB264" s="87">
        <v>216018</v>
      </c>
      <c r="AC264" s="87">
        <v>112129</v>
      </c>
      <c r="AD264" s="87">
        <v>177475</v>
      </c>
      <c r="AE264" s="87">
        <v>137914</v>
      </c>
      <c r="AF264" s="87">
        <v>122168</v>
      </c>
      <c r="AG264" s="87">
        <v>150606</v>
      </c>
      <c r="AH264" s="87">
        <v>112715</v>
      </c>
      <c r="AI264" s="87">
        <v>114150</v>
      </c>
      <c r="AJ264" s="87">
        <v>180252</v>
      </c>
      <c r="AK264" s="87">
        <v>154818</v>
      </c>
      <c r="AL264" s="87">
        <v>140676</v>
      </c>
      <c r="AM264" s="87">
        <v>127657</v>
      </c>
      <c r="AN264" s="87">
        <v>138189</v>
      </c>
      <c r="AO264" s="87">
        <v>187855</v>
      </c>
      <c r="AP264" s="87">
        <v>237380</v>
      </c>
      <c r="AQ264" s="87">
        <v>91774</v>
      </c>
      <c r="AR264" s="87">
        <v>98439</v>
      </c>
      <c r="AS264" s="87">
        <v>110242</v>
      </c>
      <c r="AT264" s="87">
        <v>40052</v>
      </c>
      <c r="AU264" s="87">
        <v>44419</v>
      </c>
      <c r="AV264" s="88">
        <v>51250</v>
      </c>
      <c r="AW264" s="88">
        <v>51250</v>
      </c>
      <c r="AX264" s="88">
        <v>37570</v>
      </c>
      <c r="AY264" s="88">
        <v>37405</v>
      </c>
      <c r="AZ264" s="88">
        <v>41026</v>
      </c>
      <c r="BA264" s="88">
        <v>37023</v>
      </c>
      <c r="BB264" s="88">
        <v>36510</v>
      </c>
      <c r="BC264" s="89">
        <v>40523</v>
      </c>
      <c r="BD264" s="89">
        <v>37132</v>
      </c>
      <c r="BE264" s="89">
        <v>38735</v>
      </c>
      <c r="BF264" s="89">
        <v>38525</v>
      </c>
      <c r="BG264" s="89">
        <v>37232</v>
      </c>
      <c r="BH264" s="89">
        <v>38236</v>
      </c>
      <c r="BI264" s="89">
        <v>40143</v>
      </c>
      <c r="BJ264" s="89">
        <v>37572</v>
      </c>
      <c r="BK264" s="89">
        <v>37407</v>
      </c>
      <c r="BL264" s="89">
        <v>41028</v>
      </c>
      <c r="BM264" s="89">
        <v>37024</v>
      </c>
      <c r="BN264" s="90">
        <v>36511</v>
      </c>
    </row>
    <row r="265" spans="1:66" x14ac:dyDescent="0.45">
      <c r="A265" s="78">
        <f t="shared" si="12"/>
        <v>1171034</v>
      </c>
      <c r="B265" s="79">
        <f t="shared" si="13"/>
        <v>44000</v>
      </c>
      <c r="C265" s="140">
        <f t="shared" ref="C265:C328" si="14">IFERROR(AVERAGE(AS265:AU265),0)</f>
        <v>75725.666666666672</v>
      </c>
      <c r="D265" s="140">
        <v>249830</v>
      </c>
      <c r="E265" s="178" t="s">
        <v>125</v>
      </c>
      <c r="F265" s="76" t="s">
        <v>597</v>
      </c>
      <c r="G265" s="76" t="s">
        <v>634</v>
      </c>
      <c r="H265" s="86" t="s">
        <v>385</v>
      </c>
      <c r="I265" s="179" t="s">
        <v>926</v>
      </c>
      <c r="J265" s="87">
        <v>116747</v>
      </c>
      <c r="K265" s="87">
        <v>164574</v>
      </c>
      <c r="L265" s="87">
        <v>133089</v>
      </c>
      <c r="M265" s="87">
        <v>135048</v>
      </c>
      <c r="N265" s="87">
        <v>128851</v>
      </c>
      <c r="O265" s="87">
        <v>159198</v>
      </c>
      <c r="P265" s="87">
        <v>167728</v>
      </c>
      <c r="Q265" s="87">
        <v>151187</v>
      </c>
      <c r="R265" s="87">
        <v>140580</v>
      </c>
      <c r="S265" s="87">
        <v>132820</v>
      </c>
      <c r="T265" s="87">
        <v>171080</v>
      </c>
      <c r="U265" s="87">
        <v>138021</v>
      </c>
      <c r="V265" s="87">
        <v>190730</v>
      </c>
      <c r="W265" s="87">
        <v>137783</v>
      </c>
      <c r="X265" s="87">
        <v>357153</v>
      </c>
      <c r="Y265" s="87">
        <v>131082</v>
      </c>
      <c r="Z265" s="87">
        <v>140464</v>
      </c>
      <c r="AA265" s="87">
        <v>203508</v>
      </c>
      <c r="AB265" s="87">
        <v>109327</v>
      </c>
      <c r="AC265" s="87">
        <v>106991</v>
      </c>
      <c r="AD265" s="87">
        <v>104315</v>
      </c>
      <c r="AE265" s="87">
        <v>181312</v>
      </c>
      <c r="AF265" s="87">
        <v>97195</v>
      </c>
      <c r="AG265" s="87">
        <v>113042</v>
      </c>
      <c r="AH265" s="87">
        <v>66504</v>
      </c>
      <c r="AI265" s="87">
        <v>110028</v>
      </c>
      <c r="AJ265" s="87">
        <v>137420</v>
      </c>
      <c r="AK265" s="87">
        <v>136871</v>
      </c>
      <c r="AL265" s="87">
        <v>106430</v>
      </c>
      <c r="AM265" s="87">
        <v>106871</v>
      </c>
      <c r="AN265" s="87">
        <v>98817</v>
      </c>
      <c r="AO265" s="87">
        <v>200611</v>
      </c>
      <c r="AP265" s="87">
        <v>135040</v>
      </c>
      <c r="AQ265" s="87">
        <v>77927</v>
      </c>
      <c r="AR265" s="87">
        <v>81290</v>
      </c>
      <c r="AS265" s="87">
        <v>101685</v>
      </c>
      <c r="AT265" s="87">
        <v>70229</v>
      </c>
      <c r="AU265" s="87">
        <v>55263</v>
      </c>
      <c r="AV265" s="88">
        <v>44000</v>
      </c>
      <c r="AW265" s="88">
        <v>54000</v>
      </c>
      <c r="AX265" s="88">
        <v>41653</v>
      </c>
      <c r="AY265" s="88">
        <v>40487</v>
      </c>
      <c r="AZ265" s="88">
        <v>42282</v>
      </c>
      <c r="BA265" s="88">
        <v>39774</v>
      </c>
      <c r="BB265" s="88">
        <v>40182</v>
      </c>
      <c r="BC265" s="89">
        <v>42714</v>
      </c>
      <c r="BD265" s="89">
        <v>41398</v>
      </c>
      <c r="BE265" s="89">
        <v>41301</v>
      </c>
      <c r="BF265" s="89">
        <v>41903</v>
      </c>
      <c r="BG265" s="89">
        <v>39568</v>
      </c>
      <c r="BH265" s="89">
        <v>41812</v>
      </c>
      <c r="BI265" s="89">
        <v>42611</v>
      </c>
      <c r="BJ265" s="89">
        <v>42195</v>
      </c>
      <c r="BK265" s="89">
        <v>41011</v>
      </c>
      <c r="BL265" s="89">
        <v>42832</v>
      </c>
      <c r="BM265" s="89">
        <v>40285</v>
      </c>
      <c r="BN265" s="90">
        <v>40696</v>
      </c>
    </row>
    <row r="266" spans="1:66" x14ac:dyDescent="0.45">
      <c r="A266" s="78">
        <f t="shared" ref="A266:A329" si="15">SUM(AK266:AU266)</f>
        <v>221817</v>
      </c>
      <c r="B266" s="79">
        <f t="shared" si="13"/>
        <v>6600</v>
      </c>
      <c r="C266" s="140">
        <f t="shared" si="14"/>
        <v>8155.333333333333</v>
      </c>
      <c r="D266" s="140">
        <v>52387</v>
      </c>
      <c r="E266" s="178" t="s">
        <v>125</v>
      </c>
      <c r="F266" s="76" t="s">
        <v>597</v>
      </c>
      <c r="G266" s="76" t="s">
        <v>634</v>
      </c>
      <c r="H266" s="86" t="s">
        <v>386</v>
      </c>
      <c r="I266" s="179" t="s">
        <v>927</v>
      </c>
      <c r="J266" s="87">
        <v>0</v>
      </c>
      <c r="K266" s="87">
        <v>12550</v>
      </c>
      <c r="L266" s="87">
        <v>20045</v>
      </c>
      <c r="M266" s="87">
        <v>21865</v>
      </c>
      <c r="N266" s="87">
        <v>21862</v>
      </c>
      <c r="O266" s="87">
        <v>17583</v>
      </c>
      <c r="P266" s="87">
        <v>24205</v>
      </c>
      <c r="Q266" s="87">
        <v>28167</v>
      </c>
      <c r="R266" s="87">
        <v>29733</v>
      </c>
      <c r="S266" s="87">
        <v>28675</v>
      </c>
      <c r="T266" s="87">
        <v>27152</v>
      </c>
      <c r="U266" s="87">
        <v>28859</v>
      </c>
      <c r="V266" s="87">
        <v>26282</v>
      </c>
      <c r="W266" s="87">
        <v>28944</v>
      </c>
      <c r="X266" s="87">
        <v>28910</v>
      </c>
      <c r="Y266" s="87">
        <v>32788</v>
      </c>
      <c r="Z266" s="87">
        <v>30348</v>
      </c>
      <c r="AA266" s="87">
        <v>7642</v>
      </c>
      <c r="AB266" s="87">
        <v>59014</v>
      </c>
      <c r="AC266" s="87">
        <v>29372</v>
      </c>
      <c r="AD266" s="87">
        <v>16486</v>
      </c>
      <c r="AE266" s="87">
        <v>28477</v>
      </c>
      <c r="AF266" s="87">
        <v>25959</v>
      </c>
      <c r="AG266" s="87">
        <v>26178</v>
      </c>
      <c r="AH266" s="87">
        <v>20044</v>
      </c>
      <c r="AI266" s="87">
        <v>22917</v>
      </c>
      <c r="AJ266" s="87">
        <v>34203</v>
      </c>
      <c r="AK266" s="87">
        <v>23315</v>
      </c>
      <c r="AL266" s="87">
        <v>23974</v>
      </c>
      <c r="AM266" s="87">
        <v>22796</v>
      </c>
      <c r="AN266" s="87">
        <v>11640</v>
      </c>
      <c r="AO266" s="87">
        <v>51228</v>
      </c>
      <c r="AP266" s="87">
        <v>13335</v>
      </c>
      <c r="AQ266" s="87">
        <v>43594</v>
      </c>
      <c r="AR266" s="87">
        <v>7469</v>
      </c>
      <c r="AS266" s="87">
        <v>8566</v>
      </c>
      <c r="AT266" s="87">
        <v>9196</v>
      </c>
      <c r="AU266" s="87">
        <v>6704</v>
      </c>
      <c r="AV266" s="88">
        <v>6600</v>
      </c>
      <c r="AW266" s="88">
        <v>6600</v>
      </c>
      <c r="AX266" s="88">
        <v>5338</v>
      </c>
      <c r="AY266" s="88">
        <v>5331</v>
      </c>
      <c r="AZ266" s="88">
        <v>5327</v>
      </c>
      <c r="BA266" s="88">
        <v>5314</v>
      </c>
      <c r="BB266" s="88">
        <v>5317</v>
      </c>
      <c r="BC266" s="89">
        <v>5325</v>
      </c>
      <c r="BD266" s="89">
        <v>5321</v>
      </c>
      <c r="BE266" s="89">
        <v>5316</v>
      </c>
      <c r="BF266" s="89">
        <v>5249</v>
      </c>
      <c r="BG266" s="89">
        <v>5252</v>
      </c>
      <c r="BH266" s="89">
        <v>5294</v>
      </c>
      <c r="BI266" s="89">
        <v>5319</v>
      </c>
      <c r="BJ266" s="89">
        <v>5315</v>
      </c>
      <c r="BK266" s="89">
        <v>5315</v>
      </c>
      <c r="BL266" s="89">
        <v>5315</v>
      </c>
      <c r="BM266" s="89">
        <v>5305</v>
      </c>
      <c r="BN266" s="90">
        <v>5311</v>
      </c>
    </row>
    <row r="267" spans="1:66" x14ac:dyDescent="0.45">
      <c r="A267" s="78">
        <f t="shared" si="15"/>
        <v>11157</v>
      </c>
      <c r="B267" s="79">
        <f t="shared" si="13"/>
        <v>600</v>
      </c>
      <c r="C267" s="140">
        <f t="shared" si="14"/>
        <v>549</v>
      </c>
      <c r="D267" s="140">
        <v>9961</v>
      </c>
      <c r="E267" s="178" t="s">
        <v>125</v>
      </c>
      <c r="F267" s="76" t="s">
        <v>597</v>
      </c>
      <c r="G267" s="76" t="s">
        <v>634</v>
      </c>
      <c r="H267" s="86" t="s">
        <v>387</v>
      </c>
      <c r="I267" s="179" t="s">
        <v>928</v>
      </c>
      <c r="J267" s="87">
        <v>1501</v>
      </c>
      <c r="K267" s="87">
        <v>2470</v>
      </c>
      <c r="L267" s="87">
        <v>1811</v>
      </c>
      <c r="M267" s="87">
        <v>1465</v>
      </c>
      <c r="N267" s="87">
        <v>1368</v>
      </c>
      <c r="O267" s="87">
        <v>1710</v>
      </c>
      <c r="P267" s="87">
        <v>1866</v>
      </c>
      <c r="Q267" s="87">
        <v>1005</v>
      </c>
      <c r="R267" s="87">
        <v>1222</v>
      </c>
      <c r="S267" s="87">
        <v>2302</v>
      </c>
      <c r="T267" s="87">
        <v>2621</v>
      </c>
      <c r="U267" s="87">
        <v>4</v>
      </c>
      <c r="V267" s="87">
        <v>20</v>
      </c>
      <c r="W267" s="87">
        <v>6222</v>
      </c>
      <c r="X267" s="87">
        <v>2115</v>
      </c>
      <c r="Y267" s="87">
        <v>453</v>
      </c>
      <c r="Z267" s="87">
        <v>526</v>
      </c>
      <c r="AA267" s="87">
        <v>973</v>
      </c>
      <c r="AB267" s="87">
        <v>1359</v>
      </c>
      <c r="AC267" s="87">
        <v>1617</v>
      </c>
      <c r="AD267" s="87">
        <v>1730</v>
      </c>
      <c r="AE267" s="87">
        <v>2274</v>
      </c>
      <c r="AF267" s="87">
        <v>1631</v>
      </c>
      <c r="AG267" s="87">
        <v>970</v>
      </c>
      <c r="AH267" s="87">
        <v>992</v>
      </c>
      <c r="AI267" s="87">
        <v>1079</v>
      </c>
      <c r="AJ267" s="87">
        <v>1554</v>
      </c>
      <c r="AK267" s="87">
        <v>838</v>
      </c>
      <c r="AL267" s="87">
        <v>749</v>
      </c>
      <c r="AM267" s="87">
        <v>1021</v>
      </c>
      <c r="AN267" s="87">
        <v>768</v>
      </c>
      <c r="AO267" s="87">
        <v>1509</v>
      </c>
      <c r="AP267" s="87">
        <v>2391</v>
      </c>
      <c r="AQ267" s="87">
        <v>1456</v>
      </c>
      <c r="AR267" s="87">
        <v>778</v>
      </c>
      <c r="AS267" s="87">
        <v>730</v>
      </c>
      <c r="AT267" s="87">
        <v>513</v>
      </c>
      <c r="AU267" s="87">
        <v>404</v>
      </c>
      <c r="AV267" s="88">
        <v>600</v>
      </c>
      <c r="AW267" s="88">
        <v>600</v>
      </c>
      <c r="AX267" s="88">
        <v>501</v>
      </c>
      <c r="AY267" s="88">
        <v>509</v>
      </c>
      <c r="AZ267" s="88">
        <v>511</v>
      </c>
      <c r="BA267" s="88">
        <v>511</v>
      </c>
      <c r="BB267" s="88">
        <v>511</v>
      </c>
      <c r="BC267" s="89">
        <v>523</v>
      </c>
      <c r="BD267" s="89">
        <v>517</v>
      </c>
      <c r="BE267" s="89">
        <v>526</v>
      </c>
      <c r="BF267" s="89">
        <v>489</v>
      </c>
      <c r="BG267" s="89">
        <v>497</v>
      </c>
      <c r="BH267" s="89">
        <v>504</v>
      </c>
      <c r="BI267" s="89">
        <v>494</v>
      </c>
      <c r="BJ267" s="89">
        <v>489</v>
      </c>
      <c r="BK267" s="89">
        <v>500</v>
      </c>
      <c r="BL267" s="89">
        <v>510</v>
      </c>
      <c r="BM267" s="89">
        <v>516</v>
      </c>
      <c r="BN267" s="90">
        <v>512</v>
      </c>
    </row>
    <row r="268" spans="1:66" x14ac:dyDescent="0.45">
      <c r="A268" s="78">
        <f t="shared" si="15"/>
        <v>7997</v>
      </c>
      <c r="B268" s="79">
        <f t="shared" si="13"/>
        <v>350</v>
      </c>
      <c r="C268" s="140">
        <f t="shared" si="14"/>
        <v>358.66666666666669</v>
      </c>
      <c r="D268" s="140">
        <v>7911</v>
      </c>
      <c r="E268" s="178" t="s">
        <v>125</v>
      </c>
      <c r="F268" s="76" t="s">
        <v>597</v>
      </c>
      <c r="G268" s="76" t="s">
        <v>634</v>
      </c>
      <c r="H268" s="86" t="s">
        <v>388</v>
      </c>
      <c r="I268" s="179" t="s">
        <v>929</v>
      </c>
      <c r="J268" s="87">
        <v>1018</v>
      </c>
      <c r="K268" s="87">
        <v>1276</v>
      </c>
      <c r="L268" s="87">
        <v>1130</v>
      </c>
      <c r="M268" s="87">
        <v>1149</v>
      </c>
      <c r="N268" s="87">
        <v>913</v>
      </c>
      <c r="O268" s="87">
        <v>908</v>
      </c>
      <c r="P268" s="87">
        <v>753</v>
      </c>
      <c r="Q268" s="87">
        <v>804</v>
      </c>
      <c r="R268" s="87">
        <v>1047</v>
      </c>
      <c r="S268" s="87">
        <v>1280</v>
      </c>
      <c r="T268" s="87">
        <v>1303</v>
      </c>
      <c r="U268" s="87">
        <v>1301</v>
      </c>
      <c r="V268" s="87">
        <v>2081</v>
      </c>
      <c r="W268" s="87">
        <v>2233</v>
      </c>
      <c r="X268" s="87">
        <v>2230</v>
      </c>
      <c r="Y268" s="87">
        <v>566</v>
      </c>
      <c r="Z268" s="87">
        <v>328</v>
      </c>
      <c r="AA268" s="87">
        <v>503</v>
      </c>
      <c r="AB268" s="87">
        <v>1186</v>
      </c>
      <c r="AC268" s="87">
        <v>982</v>
      </c>
      <c r="AD268" s="87">
        <v>1129</v>
      </c>
      <c r="AE268" s="87">
        <v>1400</v>
      </c>
      <c r="AF268" s="87">
        <v>836</v>
      </c>
      <c r="AG268" s="87">
        <v>511</v>
      </c>
      <c r="AH268" s="87">
        <v>548</v>
      </c>
      <c r="AI268" s="87">
        <v>744</v>
      </c>
      <c r="AJ268" s="87">
        <v>1000</v>
      </c>
      <c r="AK268" s="87">
        <v>765</v>
      </c>
      <c r="AL268" s="87">
        <v>817</v>
      </c>
      <c r="AM268" s="87">
        <v>611</v>
      </c>
      <c r="AN268" s="87">
        <v>611</v>
      </c>
      <c r="AO268" s="87">
        <v>1116</v>
      </c>
      <c r="AP268" s="87">
        <v>1717</v>
      </c>
      <c r="AQ268" s="87">
        <v>903</v>
      </c>
      <c r="AR268" s="87">
        <v>381</v>
      </c>
      <c r="AS268" s="87">
        <v>284</v>
      </c>
      <c r="AT268" s="87">
        <v>426</v>
      </c>
      <c r="AU268" s="87">
        <v>366</v>
      </c>
      <c r="AV268" s="88">
        <v>350</v>
      </c>
      <c r="AW268" s="88">
        <v>350</v>
      </c>
      <c r="AX268" s="88">
        <v>307</v>
      </c>
      <c r="AY268" s="88">
        <v>313</v>
      </c>
      <c r="AZ268" s="88">
        <v>314</v>
      </c>
      <c r="BA268" s="88">
        <v>305</v>
      </c>
      <c r="BB268" s="88">
        <v>300</v>
      </c>
      <c r="BC268" s="89">
        <v>305</v>
      </c>
      <c r="BD268" s="89">
        <v>305</v>
      </c>
      <c r="BE268" s="89">
        <v>304</v>
      </c>
      <c r="BF268" s="89">
        <v>308</v>
      </c>
      <c r="BG268" s="89">
        <v>307</v>
      </c>
      <c r="BH268" s="89">
        <v>312</v>
      </c>
      <c r="BI268" s="89">
        <v>312</v>
      </c>
      <c r="BJ268" s="89">
        <v>311</v>
      </c>
      <c r="BK268" s="89">
        <v>309</v>
      </c>
      <c r="BL268" s="89">
        <v>314</v>
      </c>
      <c r="BM268" s="89">
        <v>310</v>
      </c>
      <c r="BN268" s="90">
        <v>314</v>
      </c>
    </row>
    <row r="269" spans="1:66" x14ac:dyDescent="0.45">
      <c r="A269" s="78">
        <f t="shared" si="15"/>
        <v>275655</v>
      </c>
      <c r="B269" s="79">
        <f t="shared" si="13"/>
        <v>7100</v>
      </c>
      <c r="C269" s="140">
        <f t="shared" si="14"/>
        <v>14489.666666666666</v>
      </c>
      <c r="D269" s="140">
        <v>18180</v>
      </c>
      <c r="E269" s="178" t="s">
        <v>125</v>
      </c>
      <c r="F269" s="76" t="s">
        <v>597</v>
      </c>
      <c r="G269" s="76" t="s">
        <v>634</v>
      </c>
      <c r="H269" s="86" t="s">
        <v>389</v>
      </c>
      <c r="I269" s="179" t="s">
        <v>930</v>
      </c>
      <c r="J269" s="87">
        <v>28423</v>
      </c>
      <c r="K269" s="87">
        <v>72060</v>
      </c>
      <c r="L269" s="87">
        <v>46255</v>
      </c>
      <c r="M269" s="87">
        <v>49007</v>
      </c>
      <c r="N269" s="87">
        <v>44311</v>
      </c>
      <c r="O269" s="87">
        <v>39787</v>
      </c>
      <c r="P269" s="87">
        <v>36041</v>
      </c>
      <c r="Q269" s="87">
        <v>46446</v>
      </c>
      <c r="R269" s="87">
        <v>44197</v>
      </c>
      <c r="S269" s="87">
        <v>24552</v>
      </c>
      <c r="T269" s="87">
        <v>0</v>
      </c>
      <c r="U269" s="87">
        <v>12600</v>
      </c>
      <c r="V269" s="87">
        <v>0</v>
      </c>
      <c r="W269" s="87">
        <v>86840</v>
      </c>
      <c r="X269" s="87">
        <v>15406</v>
      </c>
      <c r="Y269" s="87">
        <v>27321</v>
      </c>
      <c r="Z269" s="87">
        <v>21984</v>
      </c>
      <c r="AA269" s="87">
        <v>31067</v>
      </c>
      <c r="AB269" s="87">
        <v>31903</v>
      </c>
      <c r="AC269" s="87">
        <v>36872</v>
      </c>
      <c r="AD269" s="87">
        <v>37663</v>
      </c>
      <c r="AE269" s="87">
        <v>43362</v>
      </c>
      <c r="AF269" s="87">
        <v>35651</v>
      </c>
      <c r="AG269" s="87">
        <v>23471</v>
      </c>
      <c r="AH269" s="87">
        <v>23649</v>
      </c>
      <c r="AI269" s="87">
        <v>28995</v>
      </c>
      <c r="AJ269" s="87">
        <v>37733</v>
      </c>
      <c r="AK269" s="87">
        <v>31176</v>
      </c>
      <c r="AL269" s="87">
        <v>28668</v>
      </c>
      <c r="AM269" s="87">
        <v>31312</v>
      </c>
      <c r="AN269" s="87">
        <v>23006</v>
      </c>
      <c r="AO269" s="87">
        <v>50436</v>
      </c>
      <c r="AP269" s="87">
        <v>8507</v>
      </c>
      <c r="AQ269" s="87">
        <v>20340</v>
      </c>
      <c r="AR269" s="87">
        <v>38741</v>
      </c>
      <c r="AS269" s="87">
        <v>6150</v>
      </c>
      <c r="AT269" s="87">
        <v>31106</v>
      </c>
      <c r="AU269" s="87">
        <v>6213</v>
      </c>
      <c r="AV269" s="88">
        <v>7100</v>
      </c>
      <c r="AW269" s="88">
        <v>7100</v>
      </c>
      <c r="AX269" s="88">
        <v>7172</v>
      </c>
      <c r="AY269" s="88">
        <v>7238</v>
      </c>
      <c r="AZ269" s="88">
        <v>7318</v>
      </c>
      <c r="BA269" s="88">
        <v>7130</v>
      </c>
      <c r="BB269" s="88">
        <v>7352</v>
      </c>
      <c r="BC269" s="89">
        <v>7315</v>
      </c>
      <c r="BD269" s="89">
        <v>6654</v>
      </c>
      <c r="BE269" s="89">
        <v>6259</v>
      </c>
      <c r="BF269" s="89">
        <v>6300</v>
      </c>
      <c r="BG269" s="89">
        <v>6231</v>
      </c>
      <c r="BH269" s="89">
        <v>6905</v>
      </c>
      <c r="BI269" s="89">
        <v>7111</v>
      </c>
      <c r="BJ269" s="89">
        <v>7178</v>
      </c>
      <c r="BK269" s="89">
        <v>7244</v>
      </c>
      <c r="BL269" s="89">
        <v>7324</v>
      </c>
      <c r="BM269" s="89">
        <v>7136</v>
      </c>
      <c r="BN269" s="90">
        <v>7352</v>
      </c>
    </row>
    <row r="270" spans="1:66" x14ac:dyDescent="0.45">
      <c r="A270" s="78">
        <f t="shared" si="15"/>
        <v>33175</v>
      </c>
      <c r="B270" s="79">
        <f t="shared" si="13"/>
        <v>1550</v>
      </c>
      <c r="C270" s="140">
        <f t="shared" si="14"/>
        <v>2874.3333333333335</v>
      </c>
      <c r="D270" s="140">
        <v>2016</v>
      </c>
      <c r="E270" s="178" t="s">
        <v>125</v>
      </c>
      <c r="F270" s="76" t="s">
        <v>597</v>
      </c>
      <c r="G270" s="76" t="s">
        <v>634</v>
      </c>
      <c r="H270" s="86" t="s">
        <v>390</v>
      </c>
      <c r="I270" s="179" t="s">
        <v>931</v>
      </c>
      <c r="J270" s="87">
        <v>980</v>
      </c>
      <c r="K270" s="87">
        <v>1049</v>
      </c>
      <c r="L270" s="87">
        <v>961</v>
      </c>
      <c r="M270" s="87">
        <v>1175</v>
      </c>
      <c r="N270" s="87">
        <v>1145</v>
      </c>
      <c r="O270" s="87">
        <v>885</v>
      </c>
      <c r="P270" s="87">
        <v>1507</v>
      </c>
      <c r="Q270" s="87">
        <v>1326</v>
      </c>
      <c r="R270" s="87">
        <v>1134</v>
      </c>
      <c r="S270" s="87">
        <v>1788</v>
      </c>
      <c r="T270" s="87">
        <v>1572</v>
      </c>
      <c r="U270" s="87">
        <v>1647</v>
      </c>
      <c r="V270" s="87">
        <v>1524</v>
      </c>
      <c r="W270" s="87">
        <v>1386</v>
      </c>
      <c r="X270" s="87">
        <v>2646</v>
      </c>
      <c r="Y270" s="87">
        <v>2508</v>
      </c>
      <c r="Z270" s="87">
        <v>2337</v>
      </c>
      <c r="AA270" s="87">
        <v>2201</v>
      </c>
      <c r="AB270" s="87">
        <v>382</v>
      </c>
      <c r="AC270" s="87">
        <v>4267</v>
      </c>
      <c r="AD270" s="87">
        <v>0</v>
      </c>
      <c r="AE270" s="87">
        <v>6785</v>
      </c>
      <c r="AF270" s="87">
        <v>2306</v>
      </c>
      <c r="AG270" s="87">
        <v>0</v>
      </c>
      <c r="AH270" s="87">
        <v>0</v>
      </c>
      <c r="AI270" s="87">
        <v>5218</v>
      </c>
      <c r="AJ270" s="87">
        <v>3123</v>
      </c>
      <c r="AK270" s="87">
        <v>2072</v>
      </c>
      <c r="AL270" s="87">
        <v>2737</v>
      </c>
      <c r="AM270" s="87">
        <v>2491</v>
      </c>
      <c r="AN270" s="87">
        <v>1847</v>
      </c>
      <c r="AO270" s="87">
        <v>5481</v>
      </c>
      <c r="AP270" s="87">
        <v>4924</v>
      </c>
      <c r="AQ270" s="87">
        <v>2323</v>
      </c>
      <c r="AR270" s="87">
        <v>2677</v>
      </c>
      <c r="AS270" s="87">
        <v>3569</v>
      </c>
      <c r="AT270" s="87">
        <v>5</v>
      </c>
      <c r="AU270" s="87">
        <v>5049</v>
      </c>
      <c r="AV270" s="88">
        <v>1550</v>
      </c>
      <c r="AW270" s="88">
        <v>3000</v>
      </c>
      <c r="AX270" s="88">
        <v>1712</v>
      </c>
      <c r="AY270" s="88">
        <v>1709</v>
      </c>
      <c r="AZ270" s="88">
        <v>1796</v>
      </c>
      <c r="BA270" s="88">
        <v>1418</v>
      </c>
      <c r="BB270" s="88">
        <v>1691</v>
      </c>
      <c r="BC270" s="89">
        <v>1821</v>
      </c>
      <c r="BD270" s="89">
        <v>1847</v>
      </c>
      <c r="BE270" s="89">
        <v>1861</v>
      </c>
      <c r="BF270" s="89">
        <v>1636</v>
      </c>
      <c r="BG270" s="89">
        <v>1320</v>
      </c>
      <c r="BH270" s="89">
        <v>1926</v>
      </c>
      <c r="BI270" s="89">
        <v>2056</v>
      </c>
      <c r="BJ270" s="89">
        <v>2023</v>
      </c>
      <c r="BK270" s="89">
        <v>2015</v>
      </c>
      <c r="BL270" s="89">
        <v>2113</v>
      </c>
      <c r="BM270" s="89">
        <v>1656</v>
      </c>
      <c r="BN270" s="90">
        <v>1977</v>
      </c>
    </row>
    <row r="271" spans="1:66" x14ac:dyDescent="0.45">
      <c r="A271" s="78">
        <f t="shared" si="15"/>
        <v>1560</v>
      </c>
      <c r="B271" s="79">
        <f t="shared" si="13"/>
        <v>90</v>
      </c>
      <c r="C271" s="140">
        <f t="shared" si="14"/>
        <v>105.66666666666667</v>
      </c>
      <c r="D271" s="140">
        <v>1784</v>
      </c>
      <c r="E271" s="178" t="s">
        <v>125</v>
      </c>
      <c r="F271" s="76" t="s">
        <v>597</v>
      </c>
      <c r="G271" s="76" t="s">
        <v>634</v>
      </c>
      <c r="H271" s="86" t="s">
        <v>391</v>
      </c>
      <c r="I271" s="179" t="s">
        <v>932</v>
      </c>
      <c r="J271" s="87">
        <v>63</v>
      </c>
      <c r="K271" s="87">
        <v>27</v>
      </c>
      <c r="L271" s="87">
        <v>38</v>
      </c>
      <c r="M271" s="87">
        <v>134</v>
      </c>
      <c r="N271" s="87">
        <v>52</v>
      </c>
      <c r="O271" s="87">
        <v>128</v>
      </c>
      <c r="P271" s="87">
        <v>54</v>
      </c>
      <c r="Q271" s="87">
        <v>46</v>
      </c>
      <c r="R271" s="87">
        <v>59</v>
      </c>
      <c r="S271" s="87">
        <v>80</v>
      </c>
      <c r="T271" s="87">
        <v>68</v>
      </c>
      <c r="U271" s="87">
        <v>47</v>
      </c>
      <c r="V271" s="87">
        <v>53</v>
      </c>
      <c r="W271" s="87">
        <v>64</v>
      </c>
      <c r="X271" s="87">
        <v>219</v>
      </c>
      <c r="Y271" s="87">
        <v>509</v>
      </c>
      <c r="Z271" s="87">
        <v>40</v>
      </c>
      <c r="AA271" s="87">
        <v>10</v>
      </c>
      <c r="AB271" s="87">
        <v>213</v>
      </c>
      <c r="AC271" s="87">
        <v>73</v>
      </c>
      <c r="AD271" s="87">
        <v>48</v>
      </c>
      <c r="AE271" s="87">
        <v>101</v>
      </c>
      <c r="AF271" s="87">
        <v>86</v>
      </c>
      <c r="AG271" s="87">
        <v>93</v>
      </c>
      <c r="AH271" s="87">
        <v>133</v>
      </c>
      <c r="AI271" s="87">
        <v>58</v>
      </c>
      <c r="AJ271" s="87">
        <v>95</v>
      </c>
      <c r="AK271" s="87">
        <v>82</v>
      </c>
      <c r="AL271" s="87">
        <v>103</v>
      </c>
      <c r="AM271" s="87">
        <v>127</v>
      </c>
      <c r="AN271" s="87">
        <v>112</v>
      </c>
      <c r="AO271" s="87">
        <v>287</v>
      </c>
      <c r="AP271" s="87">
        <v>115</v>
      </c>
      <c r="AQ271" s="87">
        <v>294</v>
      </c>
      <c r="AR271" s="87">
        <v>123</v>
      </c>
      <c r="AS271" s="87">
        <v>102</v>
      </c>
      <c r="AT271" s="87">
        <v>100</v>
      </c>
      <c r="AU271" s="87">
        <v>115</v>
      </c>
      <c r="AV271" s="88">
        <v>90</v>
      </c>
      <c r="AW271" s="88">
        <v>90</v>
      </c>
      <c r="AX271" s="88">
        <v>100</v>
      </c>
      <c r="AY271" s="88">
        <v>90</v>
      </c>
      <c r="AZ271" s="88">
        <v>108</v>
      </c>
      <c r="BA271" s="88">
        <v>87</v>
      </c>
      <c r="BB271" s="88">
        <v>84</v>
      </c>
      <c r="BC271" s="89">
        <v>119</v>
      </c>
      <c r="BD271" s="89">
        <v>101</v>
      </c>
      <c r="BE271" s="89">
        <v>104</v>
      </c>
      <c r="BF271" s="89">
        <v>91</v>
      </c>
      <c r="BG271" s="89">
        <v>84</v>
      </c>
      <c r="BH271" s="89">
        <v>114</v>
      </c>
      <c r="BI271" s="89">
        <v>91</v>
      </c>
      <c r="BJ271" s="89">
        <v>100</v>
      </c>
      <c r="BK271" s="89">
        <v>90</v>
      </c>
      <c r="BL271" s="89">
        <v>108</v>
      </c>
      <c r="BM271" s="89">
        <v>87</v>
      </c>
      <c r="BN271" s="90">
        <v>84</v>
      </c>
    </row>
    <row r="272" spans="1:66" x14ac:dyDescent="0.45">
      <c r="A272" s="78">
        <f t="shared" si="15"/>
        <v>16588</v>
      </c>
      <c r="B272" s="79">
        <f t="shared" si="13"/>
        <v>800</v>
      </c>
      <c r="C272" s="140">
        <f t="shared" si="14"/>
        <v>704.66666666666663</v>
      </c>
      <c r="D272" s="140">
        <v>27683</v>
      </c>
      <c r="E272" s="178" t="s">
        <v>125</v>
      </c>
      <c r="F272" s="76" t="s">
        <v>597</v>
      </c>
      <c r="G272" s="76" t="s">
        <v>634</v>
      </c>
      <c r="H272" s="86" t="s">
        <v>392</v>
      </c>
      <c r="I272" s="179" t="s">
        <v>933</v>
      </c>
      <c r="J272" s="87">
        <v>1727</v>
      </c>
      <c r="K272" s="87">
        <v>3394</v>
      </c>
      <c r="L272" s="87">
        <v>3703</v>
      </c>
      <c r="M272" s="87">
        <v>3725</v>
      </c>
      <c r="N272" s="87">
        <v>3585</v>
      </c>
      <c r="O272" s="87">
        <v>2569</v>
      </c>
      <c r="P272" s="87">
        <v>1952</v>
      </c>
      <c r="Q272" s="87">
        <v>1580</v>
      </c>
      <c r="R272" s="87">
        <v>2066</v>
      </c>
      <c r="S272" s="87">
        <v>3014</v>
      </c>
      <c r="T272" s="87">
        <v>4613</v>
      </c>
      <c r="U272" s="87">
        <v>1478</v>
      </c>
      <c r="V272" s="87">
        <v>0</v>
      </c>
      <c r="W272" s="87">
        <v>5830</v>
      </c>
      <c r="X272" s="87">
        <v>7730</v>
      </c>
      <c r="Y272" s="87">
        <v>1093</v>
      </c>
      <c r="Z272" s="87">
        <v>887</v>
      </c>
      <c r="AA272" s="87">
        <v>2215</v>
      </c>
      <c r="AB272" s="87">
        <v>5126</v>
      </c>
      <c r="AC272" s="87">
        <v>4741</v>
      </c>
      <c r="AD272" s="87">
        <v>6787</v>
      </c>
      <c r="AE272" s="87">
        <v>3215</v>
      </c>
      <c r="AF272" s="87">
        <v>0</v>
      </c>
      <c r="AG272" s="87">
        <v>7622</v>
      </c>
      <c r="AH272" s="87">
        <v>4452</v>
      </c>
      <c r="AI272" s="87">
        <v>1058</v>
      </c>
      <c r="AJ272" s="87">
        <v>916</v>
      </c>
      <c r="AK272" s="87">
        <v>1172</v>
      </c>
      <c r="AL272" s="87">
        <v>1150</v>
      </c>
      <c r="AM272" s="87">
        <v>686</v>
      </c>
      <c r="AN272" s="87">
        <v>1844</v>
      </c>
      <c r="AO272" s="87">
        <v>2517</v>
      </c>
      <c r="AP272" s="87">
        <v>3530</v>
      </c>
      <c r="AQ272" s="87">
        <v>2407</v>
      </c>
      <c r="AR272" s="87">
        <v>1168</v>
      </c>
      <c r="AS272" s="87">
        <v>578</v>
      </c>
      <c r="AT272" s="87">
        <v>914</v>
      </c>
      <c r="AU272" s="87">
        <v>622</v>
      </c>
      <c r="AV272" s="88">
        <v>800</v>
      </c>
      <c r="AW272" s="88">
        <v>800</v>
      </c>
      <c r="AX272" s="88">
        <v>810</v>
      </c>
      <c r="AY272" s="88">
        <v>810</v>
      </c>
      <c r="AZ272" s="88">
        <v>805</v>
      </c>
      <c r="BA272" s="88">
        <v>741</v>
      </c>
      <c r="BB272" s="88">
        <v>787</v>
      </c>
      <c r="BC272" s="89">
        <v>760</v>
      </c>
      <c r="BD272" s="89">
        <v>744</v>
      </c>
      <c r="BE272" s="89">
        <v>663</v>
      </c>
      <c r="BF272" s="89">
        <v>647</v>
      </c>
      <c r="BG272" s="89">
        <v>608</v>
      </c>
      <c r="BH272" s="89">
        <v>788</v>
      </c>
      <c r="BI272" s="89">
        <v>801</v>
      </c>
      <c r="BJ272" s="89">
        <v>805</v>
      </c>
      <c r="BK272" s="89">
        <v>785</v>
      </c>
      <c r="BL272" s="89">
        <v>797</v>
      </c>
      <c r="BM272" s="89">
        <v>773</v>
      </c>
      <c r="BN272" s="90">
        <v>796</v>
      </c>
    </row>
    <row r="273" spans="1:66" x14ac:dyDescent="0.45">
      <c r="A273" s="78">
        <f t="shared" si="15"/>
        <v>16057</v>
      </c>
      <c r="B273" s="79">
        <f t="shared" si="13"/>
        <v>800</v>
      </c>
      <c r="C273" s="140">
        <f t="shared" si="14"/>
        <v>864.33333333333337</v>
      </c>
      <c r="D273" s="140">
        <v>1109</v>
      </c>
      <c r="E273" s="178" t="s">
        <v>125</v>
      </c>
      <c r="F273" s="76" t="s">
        <v>597</v>
      </c>
      <c r="G273" s="76" t="s">
        <v>634</v>
      </c>
      <c r="H273" s="86" t="s">
        <v>393</v>
      </c>
      <c r="I273" s="179" t="s">
        <v>934</v>
      </c>
      <c r="J273" s="87">
        <v>914</v>
      </c>
      <c r="K273" s="87">
        <v>2046</v>
      </c>
      <c r="L273" s="87">
        <v>1968</v>
      </c>
      <c r="M273" s="87">
        <v>2051</v>
      </c>
      <c r="N273" s="87">
        <v>2038</v>
      </c>
      <c r="O273" s="87">
        <v>1212</v>
      </c>
      <c r="P273" s="87">
        <v>1123</v>
      </c>
      <c r="Q273" s="87">
        <v>1608</v>
      </c>
      <c r="R273" s="87">
        <v>1145</v>
      </c>
      <c r="S273" s="87">
        <v>2128</v>
      </c>
      <c r="T273" s="87">
        <v>2805</v>
      </c>
      <c r="U273" s="87">
        <v>2868</v>
      </c>
      <c r="V273" s="87">
        <v>3811</v>
      </c>
      <c r="W273" s="87">
        <v>9010</v>
      </c>
      <c r="X273" s="87">
        <v>0</v>
      </c>
      <c r="Y273" s="87">
        <v>0</v>
      </c>
      <c r="Z273" s="87">
        <v>7470</v>
      </c>
      <c r="AA273" s="87">
        <v>1481</v>
      </c>
      <c r="AB273" s="87">
        <v>1882</v>
      </c>
      <c r="AC273" s="87">
        <v>1739</v>
      </c>
      <c r="AD273" s="87">
        <v>2280</v>
      </c>
      <c r="AE273" s="87">
        <v>1623</v>
      </c>
      <c r="AF273" s="87">
        <v>1951</v>
      </c>
      <c r="AG273" s="87">
        <v>1203</v>
      </c>
      <c r="AH273" s="87">
        <v>1265</v>
      </c>
      <c r="AI273" s="87">
        <v>1405</v>
      </c>
      <c r="AJ273" s="87">
        <v>1877</v>
      </c>
      <c r="AK273" s="87">
        <v>1554</v>
      </c>
      <c r="AL273" s="87">
        <v>1239</v>
      </c>
      <c r="AM273" s="87">
        <v>1519</v>
      </c>
      <c r="AN273" s="87">
        <v>1125</v>
      </c>
      <c r="AO273" s="87">
        <v>2136</v>
      </c>
      <c r="AP273" s="87">
        <v>3286</v>
      </c>
      <c r="AQ273" s="87">
        <v>1548</v>
      </c>
      <c r="AR273" s="87">
        <v>1057</v>
      </c>
      <c r="AS273" s="87">
        <v>731</v>
      </c>
      <c r="AT273" s="87">
        <v>1273</v>
      </c>
      <c r="AU273" s="87">
        <v>589</v>
      </c>
      <c r="AV273" s="88">
        <v>800</v>
      </c>
      <c r="AW273" s="88">
        <v>800</v>
      </c>
      <c r="AX273" s="88">
        <v>643</v>
      </c>
      <c r="AY273" s="88">
        <v>654</v>
      </c>
      <c r="AZ273" s="88">
        <v>672</v>
      </c>
      <c r="BA273" s="88">
        <v>666</v>
      </c>
      <c r="BB273" s="88">
        <v>658</v>
      </c>
      <c r="BC273" s="89">
        <v>648</v>
      </c>
      <c r="BD273" s="89">
        <v>659</v>
      </c>
      <c r="BE273" s="89">
        <v>714</v>
      </c>
      <c r="BF273" s="89">
        <v>734</v>
      </c>
      <c r="BG273" s="89">
        <v>730</v>
      </c>
      <c r="BH273" s="89">
        <v>687</v>
      </c>
      <c r="BI273" s="89">
        <v>639</v>
      </c>
      <c r="BJ273" s="89">
        <v>695</v>
      </c>
      <c r="BK273" s="89">
        <v>654</v>
      </c>
      <c r="BL273" s="89">
        <v>672</v>
      </c>
      <c r="BM273" s="89">
        <v>666</v>
      </c>
      <c r="BN273" s="90">
        <v>658</v>
      </c>
    </row>
    <row r="274" spans="1:66" x14ac:dyDescent="0.45">
      <c r="A274" s="78">
        <f t="shared" si="15"/>
        <v>291572</v>
      </c>
      <c r="B274" s="79">
        <f t="shared" si="13"/>
        <v>9500</v>
      </c>
      <c r="C274" s="140">
        <f t="shared" si="14"/>
        <v>13463.666666666666</v>
      </c>
      <c r="D274" s="140">
        <v>93794</v>
      </c>
      <c r="E274" s="178" t="s">
        <v>125</v>
      </c>
      <c r="F274" s="76" t="s">
        <v>597</v>
      </c>
      <c r="G274" s="76" t="s">
        <v>634</v>
      </c>
      <c r="H274" s="86" t="s">
        <v>394</v>
      </c>
      <c r="I274" s="179" t="s">
        <v>935</v>
      </c>
      <c r="J274" s="87">
        <v>20782</v>
      </c>
      <c r="K274" s="87">
        <v>69522</v>
      </c>
      <c r="L274" s="87">
        <v>32585</v>
      </c>
      <c r="M274" s="87">
        <v>48897</v>
      </c>
      <c r="N274" s="87">
        <v>37974</v>
      </c>
      <c r="O274" s="87">
        <v>39759</v>
      </c>
      <c r="P274" s="87">
        <v>36179</v>
      </c>
      <c r="Q274" s="87">
        <v>36037</v>
      </c>
      <c r="R274" s="87">
        <v>37536</v>
      </c>
      <c r="S274" s="87">
        <v>40686</v>
      </c>
      <c r="T274" s="87">
        <v>40982</v>
      </c>
      <c r="U274" s="87">
        <v>32809</v>
      </c>
      <c r="V274" s="87">
        <v>35195</v>
      </c>
      <c r="W274" s="87">
        <v>46621</v>
      </c>
      <c r="X274" s="87">
        <v>79272</v>
      </c>
      <c r="Y274" s="87">
        <v>25573</v>
      </c>
      <c r="Z274" s="87">
        <v>23356</v>
      </c>
      <c r="AA274" s="87">
        <v>36587</v>
      </c>
      <c r="AB274" s="87">
        <v>51958</v>
      </c>
      <c r="AC274" s="87">
        <v>61300</v>
      </c>
      <c r="AD274" s="87">
        <v>41979</v>
      </c>
      <c r="AE274" s="87">
        <v>36576</v>
      </c>
      <c r="AF274" s="87">
        <v>36699</v>
      </c>
      <c r="AG274" s="87">
        <v>23998</v>
      </c>
      <c r="AH274" s="87">
        <v>26056</v>
      </c>
      <c r="AI274" s="87">
        <v>34354</v>
      </c>
      <c r="AJ274" s="87">
        <v>39553</v>
      </c>
      <c r="AK274" s="87">
        <v>31678</v>
      </c>
      <c r="AL274" s="87">
        <v>27973</v>
      </c>
      <c r="AM274" s="87">
        <v>30876</v>
      </c>
      <c r="AN274" s="87">
        <v>27678</v>
      </c>
      <c r="AO274" s="87">
        <v>56267</v>
      </c>
      <c r="AP274" s="87">
        <v>49543</v>
      </c>
      <c r="AQ274" s="87">
        <v>18352</v>
      </c>
      <c r="AR274" s="87">
        <v>8814</v>
      </c>
      <c r="AS274" s="87">
        <v>11224</v>
      </c>
      <c r="AT274" s="87">
        <v>2401</v>
      </c>
      <c r="AU274" s="87">
        <v>26766</v>
      </c>
      <c r="AV274" s="88">
        <v>9500</v>
      </c>
      <c r="AW274" s="88">
        <v>9500</v>
      </c>
      <c r="AX274" s="88">
        <v>9268</v>
      </c>
      <c r="AY274" s="88">
        <v>9517</v>
      </c>
      <c r="AZ274" s="88">
        <v>10128</v>
      </c>
      <c r="BA274" s="88">
        <v>9214</v>
      </c>
      <c r="BB274" s="88">
        <v>9244</v>
      </c>
      <c r="BC274" s="89">
        <v>9125</v>
      </c>
      <c r="BD274" s="89">
        <v>8886</v>
      </c>
      <c r="BE274" s="89">
        <v>8663</v>
      </c>
      <c r="BF274" s="89">
        <v>8494</v>
      </c>
      <c r="BG274" s="89">
        <v>8194</v>
      </c>
      <c r="BH274" s="89">
        <v>8876</v>
      </c>
      <c r="BI274" s="89">
        <v>8575</v>
      </c>
      <c r="BJ274" s="89">
        <v>9202</v>
      </c>
      <c r="BK274" s="89">
        <v>9496</v>
      </c>
      <c r="BL274" s="89">
        <v>10225</v>
      </c>
      <c r="BM274" s="89">
        <v>9202</v>
      </c>
      <c r="BN274" s="90">
        <v>9244</v>
      </c>
    </row>
    <row r="275" spans="1:66" x14ac:dyDescent="0.45">
      <c r="A275" s="78">
        <f t="shared" si="15"/>
        <v>53659</v>
      </c>
      <c r="B275" s="79">
        <f t="shared" si="13"/>
        <v>2500</v>
      </c>
      <c r="C275" s="140">
        <f t="shared" si="14"/>
        <v>4798.333333333333</v>
      </c>
      <c r="D275" s="140">
        <v>4367</v>
      </c>
      <c r="E275" s="178" t="s">
        <v>125</v>
      </c>
      <c r="F275" s="76" t="s">
        <v>597</v>
      </c>
      <c r="G275" s="76" t="s">
        <v>634</v>
      </c>
      <c r="H275" s="86" t="s">
        <v>395</v>
      </c>
      <c r="I275" s="179" t="s">
        <v>936</v>
      </c>
      <c r="J275" s="87">
        <v>1176</v>
      </c>
      <c r="K275" s="87">
        <v>1787</v>
      </c>
      <c r="L275" s="87">
        <v>1945</v>
      </c>
      <c r="M275" s="87">
        <v>2498</v>
      </c>
      <c r="N275" s="87">
        <v>2095</v>
      </c>
      <c r="O275" s="87">
        <v>1970</v>
      </c>
      <c r="P275" s="87">
        <v>2426</v>
      </c>
      <c r="Q275" s="87">
        <v>1812</v>
      </c>
      <c r="R275" s="87">
        <v>2129</v>
      </c>
      <c r="S275" s="87">
        <v>2967</v>
      </c>
      <c r="T275" s="87">
        <v>2655</v>
      </c>
      <c r="U275" s="87">
        <v>1124</v>
      </c>
      <c r="V275" s="87">
        <v>0</v>
      </c>
      <c r="W275" s="87">
        <v>4004</v>
      </c>
      <c r="X275" s="87">
        <v>8882</v>
      </c>
      <c r="Y275" s="87">
        <v>821</v>
      </c>
      <c r="Z275" s="87">
        <v>875</v>
      </c>
      <c r="AA275" s="87">
        <v>3293</v>
      </c>
      <c r="AB275" s="87">
        <v>0</v>
      </c>
      <c r="AC275" s="87">
        <v>5025</v>
      </c>
      <c r="AD275" s="87">
        <v>4301</v>
      </c>
      <c r="AE275" s="87">
        <v>5107</v>
      </c>
      <c r="AF275" s="87">
        <v>3924</v>
      </c>
      <c r="AG275" s="87">
        <v>3738</v>
      </c>
      <c r="AH275" s="87">
        <v>1066</v>
      </c>
      <c r="AI275" s="87">
        <v>154</v>
      </c>
      <c r="AJ275" s="87">
        <v>8547</v>
      </c>
      <c r="AK275" s="87">
        <v>7007</v>
      </c>
      <c r="AL275" s="87">
        <v>2796</v>
      </c>
      <c r="AM275" s="87">
        <v>4152</v>
      </c>
      <c r="AN275" s="87">
        <v>3631</v>
      </c>
      <c r="AO275" s="87">
        <v>7412</v>
      </c>
      <c r="AP275" s="87">
        <v>7099</v>
      </c>
      <c r="AQ275" s="87">
        <v>5457</v>
      </c>
      <c r="AR275" s="87">
        <v>1710</v>
      </c>
      <c r="AS275" s="87">
        <v>8161</v>
      </c>
      <c r="AT275" s="87">
        <v>1078</v>
      </c>
      <c r="AU275" s="87">
        <v>5156</v>
      </c>
      <c r="AV275" s="88">
        <v>2500</v>
      </c>
      <c r="AW275" s="88">
        <v>5000</v>
      </c>
      <c r="AX275" s="88">
        <v>2496</v>
      </c>
      <c r="AY275" s="88">
        <v>2536</v>
      </c>
      <c r="AZ275" s="88">
        <v>2511</v>
      </c>
      <c r="BA275" s="88">
        <v>2418</v>
      </c>
      <c r="BB275" s="88">
        <v>2472</v>
      </c>
      <c r="BC275" s="89">
        <v>2539</v>
      </c>
      <c r="BD275" s="89">
        <v>2492</v>
      </c>
      <c r="BE275" s="89">
        <v>2574</v>
      </c>
      <c r="BF275" s="89">
        <v>2443</v>
      </c>
      <c r="BG275" s="89">
        <v>2417</v>
      </c>
      <c r="BH275" s="89">
        <v>2586</v>
      </c>
      <c r="BI275" s="89">
        <v>2523</v>
      </c>
      <c r="BJ275" s="89">
        <v>2511</v>
      </c>
      <c r="BK275" s="89">
        <v>2536</v>
      </c>
      <c r="BL275" s="89">
        <v>2511</v>
      </c>
      <c r="BM275" s="89">
        <v>2434</v>
      </c>
      <c r="BN275" s="90">
        <v>2472</v>
      </c>
    </row>
    <row r="276" spans="1:66" x14ac:dyDescent="0.45">
      <c r="A276" s="78">
        <f t="shared" si="15"/>
        <v>11</v>
      </c>
      <c r="B276" s="79">
        <f t="shared" si="13"/>
        <v>0</v>
      </c>
      <c r="C276" s="140">
        <f t="shared" si="14"/>
        <v>0</v>
      </c>
      <c r="D276" s="140">
        <v>0</v>
      </c>
      <c r="E276" s="178" t="s">
        <v>125</v>
      </c>
      <c r="F276" s="76" t="s">
        <v>598</v>
      </c>
      <c r="G276" s="76" t="s">
        <v>635</v>
      </c>
      <c r="H276" s="86" t="s">
        <v>396</v>
      </c>
      <c r="I276" s="179" t="s">
        <v>937</v>
      </c>
      <c r="J276" s="87">
        <v>0</v>
      </c>
      <c r="K276" s="87">
        <v>0</v>
      </c>
      <c r="L276" s="87">
        <v>0</v>
      </c>
      <c r="M276" s="87">
        <v>0</v>
      </c>
      <c r="N276" s="87">
        <v>0</v>
      </c>
      <c r="O276" s="87">
        <v>0</v>
      </c>
      <c r="P276" s="87">
        <v>0</v>
      </c>
      <c r="Q276" s="87">
        <v>0</v>
      </c>
      <c r="R276" s="87">
        <v>0</v>
      </c>
      <c r="S276" s="87">
        <v>0</v>
      </c>
      <c r="T276" s="87">
        <v>0</v>
      </c>
      <c r="U276" s="87">
        <v>0</v>
      </c>
      <c r="V276" s="87">
        <v>0</v>
      </c>
      <c r="W276" s="87">
        <v>0</v>
      </c>
      <c r="X276" s="87">
        <v>0</v>
      </c>
      <c r="Y276" s="87">
        <v>0</v>
      </c>
      <c r="Z276" s="87">
        <v>0</v>
      </c>
      <c r="AA276" s="87">
        <v>0</v>
      </c>
      <c r="AB276" s="87">
        <v>0</v>
      </c>
      <c r="AC276" s="87">
        <v>0</v>
      </c>
      <c r="AD276" s="87">
        <v>0</v>
      </c>
      <c r="AE276" s="87">
        <v>29</v>
      </c>
      <c r="AF276" s="87">
        <v>3</v>
      </c>
      <c r="AG276" s="87">
        <v>1</v>
      </c>
      <c r="AH276" s="87">
        <v>0</v>
      </c>
      <c r="AI276" s="87">
        <v>3</v>
      </c>
      <c r="AJ276" s="87">
        <v>3</v>
      </c>
      <c r="AK276" s="87">
        <v>3</v>
      </c>
      <c r="AL276" s="87">
        <v>0</v>
      </c>
      <c r="AM276" s="87">
        <v>0</v>
      </c>
      <c r="AN276" s="87">
        <v>0</v>
      </c>
      <c r="AO276" s="87">
        <v>0</v>
      </c>
      <c r="AP276" s="87">
        <v>1</v>
      </c>
      <c r="AQ276" s="87">
        <v>4</v>
      </c>
      <c r="AR276" s="87">
        <v>3</v>
      </c>
      <c r="AS276" s="87">
        <v>0</v>
      </c>
      <c r="AT276" s="87">
        <v>0</v>
      </c>
      <c r="AU276" s="87">
        <v>0</v>
      </c>
      <c r="AV276" s="88">
        <v>0</v>
      </c>
      <c r="AW276" s="88">
        <v>0</v>
      </c>
      <c r="AX276" s="88">
        <v>0</v>
      </c>
      <c r="AY276" s="88">
        <v>0</v>
      </c>
      <c r="AZ276" s="88">
        <v>0</v>
      </c>
      <c r="BA276" s="88">
        <v>0</v>
      </c>
      <c r="BB276" s="88">
        <v>0</v>
      </c>
      <c r="BC276" s="89">
        <v>0</v>
      </c>
      <c r="BD276" s="89">
        <v>0</v>
      </c>
      <c r="BE276" s="89">
        <v>0</v>
      </c>
      <c r="BF276" s="89">
        <v>0</v>
      </c>
      <c r="BG276" s="89">
        <v>0</v>
      </c>
      <c r="BH276" s="89">
        <v>0</v>
      </c>
      <c r="BI276" s="89">
        <v>0</v>
      </c>
      <c r="BJ276" s="89">
        <v>0</v>
      </c>
      <c r="BK276" s="89">
        <v>0</v>
      </c>
      <c r="BL276" s="89">
        <v>0</v>
      </c>
      <c r="BM276" s="89">
        <v>0</v>
      </c>
      <c r="BN276" s="90">
        <v>0</v>
      </c>
    </row>
    <row r="277" spans="1:66" x14ac:dyDescent="0.45">
      <c r="A277" s="78">
        <f t="shared" si="15"/>
        <v>43</v>
      </c>
      <c r="B277" s="79">
        <f t="shared" si="13"/>
        <v>0</v>
      </c>
      <c r="C277" s="140">
        <f t="shared" si="14"/>
        <v>0</v>
      </c>
      <c r="D277" s="140">
        <v>0</v>
      </c>
      <c r="E277" s="178" t="s">
        <v>125</v>
      </c>
      <c r="F277" s="76" t="s">
        <v>598</v>
      </c>
      <c r="G277" s="76" t="s">
        <v>635</v>
      </c>
      <c r="H277" s="86" t="s">
        <v>397</v>
      </c>
      <c r="I277" s="179" t="s">
        <v>938</v>
      </c>
      <c r="J277" s="87">
        <v>0</v>
      </c>
      <c r="K277" s="87">
        <v>0</v>
      </c>
      <c r="L277" s="87">
        <v>0</v>
      </c>
      <c r="M277" s="87">
        <v>0</v>
      </c>
      <c r="N277" s="87">
        <v>0</v>
      </c>
      <c r="O277" s="87">
        <v>0</v>
      </c>
      <c r="P277" s="87">
        <v>0</v>
      </c>
      <c r="Q277" s="87">
        <v>0</v>
      </c>
      <c r="R277" s="87">
        <v>0</v>
      </c>
      <c r="S277" s="87">
        <v>0</v>
      </c>
      <c r="T277" s="87">
        <v>0</v>
      </c>
      <c r="U277" s="87">
        <v>0</v>
      </c>
      <c r="V277" s="87">
        <v>0</v>
      </c>
      <c r="W277" s="87">
        <v>0</v>
      </c>
      <c r="X277" s="87">
        <v>0</v>
      </c>
      <c r="Y277" s="87">
        <v>0</v>
      </c>
      <c r="Z277" s="87">
        <v>0</v>
      </c>
      <c r="AA277" s="87">
        <v>0</v>
      </c>
      <c r="AB277" s="87">
        <v>0</v>
      </c>
      <c r="AC277" s="87">
        <v>0</v>
      </c>
      <c r="AD277" s="87">
        <v>0</v>
      </c>
      <c r="AE277" s="87">
        <v>16</v>
      </c>
      <c r="AF277" s="87">
        <v>28</v>
      </c>
      <c r="AG277" s="87">
        <v>9</v>
      </c>
      <c r="AH277" s="87">
        <v>3</v>
      </c>
      <c r="AI277" s="87">
        <v>11</v>
      </c>
      <c r="AJ277" s="87">
        <v>2</v>
      </c>
      <c r="AK277" s="87">
        <v>4</v>
      </c>
      <c r="AL277" s="87">
        <v>6</v>
      </c>
      <c r="AM277" s="87">
        <v>7</v>
      </c>
      <c r="AN277" s="87">
        <v>3</v>
      </c>
      <c r="AO277" s="87">
        <v>2</v>
      </c>
      <c r="AP277" s="87">
        <v>9</v>
      </c>
      <c r="AQ277" s="87">
        <v>7</v>
      </c>
      <c r="AR277" s="87">
        <v>5</v>
      </c>
      <c r="AS277" s="87">
        <v>0</v>
      </c>
      <c r="AT277" s="87">
        <v>0</v>
      </c>
      <c r="AU277" s="87">
        <v>0</v>
      </c>
      <c r="AV277" s="88">
        <v>0</v>
      </c>
      <c r="AW277" s="88">
        <v>0</v>
      </c>
      <c r="AX277" s="88">
        <v>0</v>
      </c>
      <c r="AY277" s="88">
        <v>0</v>
      </c>
      <c r="AZ277" s="88">
        <v>0</v>
      </c>
      <c r="BA277" s="88">
        <v>0</v>
      </c>
      <c r="BB277" s="88">
        <v>0</v>
      </c>
      <c r="BC277" s="89">
        <v>0</v>
      </c>
      <c r="BD277" s="89">
        <v>0</v>
      </c>
      <c r="BE277" s="89">
        <v>0</v>
      </c>
      <c r="BF277" s="89">
        <v>0</v>
      </c>
      <c r="BG277" s="89">
        <v>0</v>
      </c>
      <c r="BH277" s="89">
        <v>0</v>
      </c>
      <c r="BI277" s="89">
        <v>0</v>
      </c>
      <c r="BJ277" s="89">
        <v>0</v>
      </c>
      <c r="BK277" s="89">
        <v>0</v>
      </c>
      <c r="BL277" s="89">
        <v>0</v>
      </c>
      <c r="BM277" s="89">
        <v>0</v>
      </c>
      <c r="BN277" s="90">
        <v>0</v>
      </c>
    </row>
    <row r="278" spans="1:66" x14ac:dyDescent="0.45">
      <c r="A278" s="78">
        <f t="shared" si="15"/>
        <v>6</v>
      </c>
      <c r="B278" s="79">
        <f t="shared" si="13"/>
        <v>0</v>
      </c>
      <c r="C278" s="140">
        <f t="shared" si="14"/>
        <v>0.33333333333333331</v>
      </c>
      <c r="D278" s="140">
        <v>0</v>
      </c>
      <c r="E278" s="178" t="s">
        <v>125</v>
      </c>
      <c r="F278" s="76" t="s">
        <v>598</v>
      </c>
      <c r="G278" s="76" t="s">
        <v>635</v>
      </c>
      <c r="H278" s="86" t="s">
        <v>398</v>
      </c>
      <c r="I278" s="179" t="s">
        <v>939</v>
      </c>
      <c r="J278" s="87">
        <v>0</v>
      </c>
      <c r="K278" s="87">
        <v>0</v>
      </c>
      <c r="L278" s="87">
        <v>0</v>
      </c>
      <c r="M278" s="87">
        <v>0</v>
      </c>
      <c r="N278" s="87">
        <v>0</v>
      </c>
      <c r="O278" s="87">
        <v>0</v>
      </c>
      <c r="P278" s="87">
        <v>0</v>
      </c>
      <c r="Q278" s="87">
        <v>0</v>
      </c>
      <c r="R278" s="87">
        <v>0</v>
      </c>
      <c r="S278" s="87">
        <v>0</v>
      </c>
      <c r="T278" s="87">
        <v>0</v>
      </c>
      <c r="U278" s="87">
        <v>0</v>
      </c>
      <c r="V278" s="87">
        <v>0</v>
      </c>
      <c r="W278" s="87">
        <v>0</v>
      </c>
      <c r="X278" s="87">
        <v>0</v>
      </c>
      <c r="Y278" s="87">
        <v>0</v>
      </c>
      <c r="Z278" s="87">
        <v>0</v>
      </c>
      <c r="AA278" s="87">
        <v>0</v>
      </c>
      <c r="AB278" s="87">
        <v>0</v>
      </c>
      <c r="AC278" s="87">
        <v>0</v>
      </c>
      <c r="AD278" s="87">
        <v>0</v>
      </c>
      <c r="AE278" s="87">
        <v>11</v>
      </c>
      <c r="AF278" s="87">
        <v>6</v>
      </c>
      <c r="AG278" s="87">
        <v>2</v>
      </c>
      <c r="AH278" s="87">
        <v>0</v>
      </c>
      <c r="AI278" s="87">
        <v>1</v>
      </c>
      <c r="AJ278" s="87">
        <v>2</v>
      </c>
      <c r="AK278" s="87">
        <v>2</v>
      </c>
      <c r="AL278" s="87">
        <v>2</v>
      </c>
      <c r="AM278" s="87">
        <v>0</v>
      </c>
      <c r="AN278" s="87">
        <v>0</v>
      </c>
      <c r="AO278" s="87">
        <v>1</v>
      </c>
      <c r="AP278" s="87">
        <v>0</v>
      </c>
      <c r="AQ278" s="87">
        <v>0</v>
      </c>
      <c r="AR278" s="87">
        <v>0</v>
      </c>
      <c r="AS278" s="87">
        <v>1</v>
      </c>
      <c r="AT278" s="87">
        <v>0</v>
      </c>
      <c r="AU278" s="87">
        <v>0</v>
      </c>
      <c r="AV278" s="88">
        <v>0</v>
      </c>
      <c r="AW278" s="88">
        <v>0</v>
      </c>
      <c r="AX278" s="88">
        <v>0</v>
      </c>
      <c r="AY278" s="88">
        <v>0</v>
      </c>
      <c r="AZ278" s="88">
        <v>0</v>
      </c>
      <c r="BA278" s="88">
        <v>0</v>
      </c>
      <c r="BB278" s="88">
        <v>0</v>
      </c>
      <c r="BC278" s="89">
        <v>0</v>
      </c>
      <c r="BD278" s="89">
        <v>0</v>
      </c>
      <c r="BE278" s="89">
        <v>0</v>
      </c>
      <c r="BF278" s="89">
        <v>0</v>
      </c>
      <c r="BG278" s="89">
        <v>0</v>
      </c>
      <c r="BH278" s="89">
        <v>0</v>
      </c>
      <c r="BI278" s="89">
        <v>0</v>
      </c>
      <c r="BJ278" s="89">
        <v>0</v>
      </c>
      <c r="BK278" s="89">
        <v>0</v>
      </c>
      <c r="BL278" s="89">
        <v>0</v>
      </c>
      <c r="BM278" s="89">
        <v>0</v>
      </c>
      <c r="BN278" s="90">
        <v>0</v>
      </c>
    </row>
    <row r="279" spans="1:66" x14ac:dyDescent="0.45">
      <c r="A279" s="78">
        <f t="shared" si="15"/>
        <v>3634</v>
      </c>
      <c r="B279" s="79">
        <f t="shared" si="13"/>
        <v>300</v>
      </c>
      <c r="C279" s="140">
        <f t="shared" si="14"/>
        <v>179.33333333333334</v>
      </c>
      <c r="D279" s="140">
        <v>3655</v>
      </c>
      <c r="E279" s="178" t="s">
        <v>125</v>
      </c>
      <c r="F279" s="76" t="s">
        <v>598</v>
      </c>
      <c r="G279" s="76" t="s">
        <v>636</v>
      </c>
      <c r="H279" s="86" t="s">
        <v>399</v>
      </c>
      <c r="I279" s="179" t="s">
        <v>940</v>
      </c>
      <c r="J279" s="87">
        <v>1023</v>
      </c>
      <c r="K279" s="87">
        <v>1824</v>
      </c>
      <c r="L279" s="87">
        <v>1246</v>
      </c>
      <c r="M279" s="87">
        <v>1205</v>
      </c>
      <c r="N279" s="87">
        <v>707</v>
      </c>
      <c r="O279" s="87">
        <v>1008</v>
      </c>
      <c r="P279" s="87">
        <v>742</v>
      </c>
      <c r="Q279" s="87">
        <v>1036</v>
      </c>
      <c r="R279" s="87">
        <v>845</v>
      </c>
      <c r="S279" s="87">
        <v>1018</v>
      </c>
      <c r="T279" s="87">
        <v>1766</v>
      </c>
      <c r="U279" s="87">
        <v>1908</v>
      </c>
      <c r="V279" s="87">
        <v>502</v>
      </c>
      <c r="W279" s="87">
        <v>427</v>
      </c>
      <c r="X279" s="87">
        <v>328</v>
      </c>
      <c r="Y279" s="87">
        <v>596</v>
      </c>
      <c r="Z279" s="87">
        <v>150</v>
      </c>
      <c r="AA279" s="87">
        <v>244</v>
      </c>
      <c r="AB279" s="87">
        <v>187</v>
      </c>
      <c r="AC279" s="87">
        <v>237</v>
      </c>
      <c r="AD279" s="87">
        <v>302</v>
      </c>
      <c r="AE279" s="87">
        <v>342</v>
      </c>
      <c r="AF279" s="87">
        <v>314</v>
      </c>
      <c r="AG279" s="87">
        <v>216</v>
      </c>
      <c r="AH279" s="87">
        <v>182</v>
      </c>
      <c r="AI279" s="87">
        <v>333</v>
      </c>
      <c r="AJ279" s="87">
        <v>417</v>
      </c>
      <c r="AK279" s="87">
        <v>331</v>
      </c>
      <c r="AL279" s="87">
        <v>408</v>
      </c>
      <c r="AM279" s="87">
        <v>337</v>
      </c>
      <c r="AN279" s="87">
        <v>213</v>
      </c>
      <c r="AO279" s="87">
        <v>378</v>
      </c>
      <c r="AP279" s="87">
        <v>805</v>
      </c>
      <c r="AQ279" s="87">
        <v>408</v>
      </c>
      <c r="AR279" s="87">
        <v>216</v>
      </c>
      <c r="AS279" s="87">
        <v>192</v>
      </c>
      <c r="AT279" s="87">
        <v>146</v>
      </c>
      <c r="AU279" s="87">
        <v>200</v>
      </c>
      <c r="AV279" s="88">
        <v>300</v>
      </c>
      <c r="AW279" s="88">
        <v>230</v>
      </c>
      <c r="AX279" s="88">
        <v>640</v>
      </c>
      <c r="AY279" s="88">
        <v>644</v>
      </c>
      <c r="AZ279" s="88">
        <v>640</v>
      </c>
      <c r="BA279" s="88">
        <v>636</v>
      </c>
      <c r="BB279" s="88">
        <v>636</v>
      </c>
      <c r="BC279" s="89">
        <v>637</v>
      </c>
      <c r="BD279" s="89">
        <v>637</v>
      </c>
      <c r="BE279" s="89">
        <v>638</v>
      </c>
      <c r="BF279" s="89">
        <v>637</v>
      </c>
      <c r="BG279" s="89">
        <v>637</v>
      </c>
      <c r="BH279" s="89">
        <v>637</v>
      </c>
      <c r="BI279" s="89">
        <v>640</v>
      </c>
      <c r="BJ279" s="89">
        <v>640</v>
      </c>
      <c r="BK279" s="89">
        <v>642</v>
      </c>
      <c r="BL279" s="89">
        <v>640</v>
      </c>
      <c r="BM279" s="89">
        <v>636</v>
      </c>
      <c r="BN279" s="90">
        <v>636</v>
      </c>
    </row>
    <row r="280" spans="1:66" x14ac:dyDescent="0.45">
      <c r="A280" s="78">
        <f t="shared" si="15"/>
        <v>6157</v>
      </c>
      <c r="B280" s="79">
        <f t="shared" si="13"/>
        <v>580</v>
      </c>
      <c r="C280" s="140">
        <f t="shared" si="14"/>
        <v>371</v>
      </c>
      <c r="D280" s="140">
        <v>1954</v>
      </c>
      <c r="E280" s="178" t="s">
        <v>125</v>
      </c>
      <c r="F280" s="76" t="s">
        <v>598</v>
      </c>
      <c r="G280" s="76" t="s">
        <v>636</v>
      </c>
      <c r="H280" s="86" t="s">
        <v>400</v>
      </c>
      <c r="I280" s="179" t="s">
        <v>941</v>
      </c>
      <c r="J280" s="87">
        <v>821</v>
      </c>
      <c r="K280" s="87">
        <v>812</v>
      </c>
      <c r="L280" s="87">
        <v>511</v>
      </c>
      <c r="M280" s="87">
        <v>361</v>
      </c>
      <c r="N280" s="87">
        <v>541</v>
      </c>
      <c r="O280" s="87">
        <v>736</v>
      </c>
      <c r="P280" s="87">
        <v>1090</v>
      </c>
      <c r="Q280" s="87">
        <v>1042</v>
      </c>
      <c r="R280" s="87">
        <v>942</v>
      </c>
      <c r="S280" s="87">
        <v>597</v>
      </c>
      <c r="T280" s="87">
        <v>570</v>
      </c>
      <c r="U280" s="87">
        <v>464</v>
      </c>
      <c r="V280" s="87">
        <v>2166</v>
      </c>
      <c r="W280" s="87">
        <v>1085</v>
      </c>
      <c r="X280" s="87">
        <v>717</v>
      </c>
      <c r="Y280" s="87">
        <v>1082</v>
      </c>
      <c r="Z280" s="87">
        <v>128</v>
      </c>
      <c r="AA280" s="87">
        <v>556</v>
      </c>
      <c r="AB280" s="87">
        <v>0</v>
      </c>
      <c r="AC280" s="87">
        <v>791</v>
      </c>
      <c r="AD280" s="87">
        <v>457</v>
      </c>
      <c r="AE280" s="87">
        <v>579</v>
      </c>
      <c r="AF280" s="87">
        <v>487</v>
      </c>
      <c r="AG280" s="87">
        <v>331</v>
      </c>
      <c r="AH280" s="87">
        <v>371</v>
      </c>
      <c r="AI280" s="87">
        <v>508</v>
      </c>
      <c r="AJ280" s="87">
        <v>540</v>
      </c>
      <c r="AK280" s="87">
        <v>494</v>
      </c>
      <c r="AL280" s="87">
        <v>565</v>
      </c>
      <c r="AM280" s="87">
        <v>459</v>
      </c>
      <c r="AN280" s="87">
        <v>423</v>
      </c>
      <c r="AO280" s="87">
        <v>875</v>
      </c>
      <c r="AP280" s="87">
        <v>1117</v>
      </c>
      <c r="AQ280" s="87">
        <v>690</v>
      </c>
      <c r="AR280" s="87">
        <v>421</v>
      </c>
      <c r="AS280" s="87">
        <v>507</v>
      </c>
      <c r="AT280" s="87">
        <v>471</v>
      </c>
      <c r="AU280" s="87">
        <v>135</v>
      </c>
      <c r="AV280" s="88">
        <v>580</v>
      </c>
      <c r="AW280" s="88">
        <v>580</v>
      </c>
      <c r="AX280" s="88">
        <v>461</v>
      </c>
      <c r="AY280" s="88">
        <v>421</v>
      </c>
      <c r="AZ280" s="88">
        <v>482</v>
      </c>
      <c r="BA280" s="88">
        <v>473</v>
      </c>
      <c r="BB280" s="88">
        <v>485</v>
      </c>
      <c r="BC280" s="89">
        <v>490</v>
      </c>
      <c r="BD280" s="89">
        <v>490</v>
      </c>
      <c r="BE280" s="89">
        <v>489</v>
      </c>
      <c r="BF280" s="89">
        <v>506</v>
      </c>
      <c r="BG280" s="89">
        <v>429</v>
      </c>
      <c r="BH280" s="89">
        <v>475</v>
      </c>
      <c r="BI280" s="89">
        <v>454</v>
      </c>
      <c r="BJ280" s="89">
        <v>461</v>
      </c>
      <c r="BK280" s="89">
        <v>421</v>
      </c>
      <c r="BL280" s="89">
        <v>482</v>
      </c>
      <c r="BM280" s="89">
        <v>476</v>
      </c>
      <c r="BN280" s="90">
        <v>485</v>
      </c>
    </row>
    <row r="281" spans="1:66" x14ac:dyDescent="0.45">
      <c r="A281" s="78">
        <f t="shared" si="15"/>
        <v>2496</v>
      </c>
      <c r="B281" s="79">
        <f t="shared" si="13"/>
        <v>200</v>
      </c>
      <c r="C281" s="140">
        <f t="shared" si="14"/>
        <v>139</v>
      </c>
      <c r="D281" s="140">
        <v>3020</v>
      </c>
      <c r="E281" s="178" t="s">
        <v>125</v>
      </c>
      <c r="F281" s="76" t="s">
        <v>598</v>
      </c>
      <c r="G281" s="76" t="s">
        <v>636</v>
      </c>
      <c r="H281" s="86" t="s">
        <v>401</v>
      </c>
      <c r="I281" s="179" t="s">
        <v>942</v>
      </c>
      <c r="J281" s="87">
        <v>0</v>
      </c>
      <c r="K281" s="87">
        <v>0</v>
      </c>
      <c r="L281" s="87">
        <v>117</v>
      </c>
      <c r="M281" s="87">
        <v>2700</v>
      </c>
      <c r="N281" s="87">
        <v>1266</v>
      </c>
      <c r="O281" s="87">
        <v>1409</v>
      </c>
      <c r="P281" s="87">
        <v>909</v>
      </c>
      <c r="Q281" s="87">
        <v>1251</v>
      </c>
      <c r="R281" s="87">
        <v>754</v>
      </c>
      <c r="S281" s="87">
        <v>548</v>
      </c>
      <c r="T281" s="87">
        <v>302</v>
      </c>
      <c r="U281" s="87">
        <v>631</v>
      </c>
      <c r="V281" s="87">
        <v>416</v>
      </c>
      <c r="W281" s="87">
        <v>220</v>
      </c>
      <c r="X281" s="87">
        <v>277</v>
      </c>
      <c r="Y281" s="87">
        <v>293</v>
      </c>
      <c r="Z281" s="87">
        <v>141</v>
      </c>
      <c r="AA281" s="87">
        <v>214</v>
      </c>
      <c r="AB281" s="87">
        <v>231</v>
      </c>
      <c r="AC281" s="87">
        <v>283</v>
      </c>
      <c r="AD281" s="87">
        <v>357</v>
      </c>
      <c r="AE281" s="87">
        <v>374</v>
      </c>
      <c r="AF281" s="87">
        <v>137</v>
      </c>
      <c r="AG281" s="87">
        <v>157</v>
      </c>
      <c r="AH281" s="87">
        <v>143</v>
      </c>
      <c r="AI281" s="87">
        <v>231</v>
      </c>
      <c r="AJ281" s="87">
        <v>371</v>
      </c>
      <c r="AK281" s="87">
        <v>201</v>
      </c>
      <c r="AL281" s="87">
        <v>190</v>
      </c>
      <c r="AM281" s="87">
        <v>219</v>
      </c>
      <c r="AN281" s="87">
        <v>191</v>
      </c>
      <c r="AO281" s="87">
        <v>233</v>
      </c>
      <c r="AP281" s="87">
        <v>528</v>
      </c>
      <c r="AQ281" s="87">
        <v>350</v>
      </c>
      <c r="AR281" s="87">
        <v>167</v>
      </c>
      <c r="AS281" s="87">
        <v>148</v>
      </c>
      <c r="AT281" s="87">
        <v>128</v>
      </c>
      <c r="AU281" s="87">
        <v>141</v>
      </c>
      <c r="AV281" s="88">
        <v>200</v>
      </c>
      <c r="AW281" s="88">
        <v>200</v>
      </c>
      <c r="AX281" s="88">
        <v>440</v>
      </c>
      <c r="AY281" s="88">
        <v>442</v>
      </c>
      <c r="AZ281" s="88">
        <v>442</v>
      </c>
      <c r="BA281" s="88">
        <v>442</v>
      </c>
      <c r="BB281" s="88">
        <v>442</v>
      </c>
      <c r="BC281" s="89">
        <v>442</v>
      </c>
      <c r="BD281" s="89">
        <v>442</v>
      </c>
      <c r="BE281" s="89">
        <v>444</v>
      </c>
      <c r="BF281" s="89">
        <v>441</v>
      </c>
      <c r="BG281" s="89">
        <v>441</v>
      </c>
      <c r="BH281" s="89">
        <v>442</v>
      </c>
      <c r="BI281" s="89">
        <v>442</v>
      </c>
      <c r="BJ281" s="89">
        <v>440</v>
      </c>
      <c r="BK281" s="89">
        <v>442</v>
      </c>
      <c r="BL281" s="89">
        <v>442</v>
      </c>
      <c r="BM281" s="89">
        <v>442</v>
      </c>
      <c r="BN281" s="90">
        <v>442</v>
      </c>
    </row>
    <row r="282" spans="1:66" x14ac:dyDescent="0.45">
      <c r="A282" s="78">
        <f t="shared" si="15"/>
        <v>1097</v>
      </c>
      <c r="B282" s="79">
        <f t="shared" si="13"/>
        <v>105</v>
      </c>
      <c r="C282" s="140">
        <f t="shared" si="14"/>
        <v>67</v>
      </c>
      <c r="D282" s="140">
        <v>510</v>
      </c>
      <c r="E282" s="178" t="s">
        <v>125</v>
      </c>
      <c r="F282" s="76" t="s">
        <v>598</v>
      </c>
      <c r="G282" s="76" t="s">
        <v>636</v>
      </c>
      <c r="H282" s="86" t="s">
        <v>402</v>
      </c>
      <c r="I282" s="179" t="s">
        <v>943</v>
      </c>
      <c r="J282" s="87">
        <v>104</v>
      </c>
      <c r="K282" s="87">
        <v>126</v>
      </c>
      <c r="L282" s="87">
        <v>94</v>
      </c>
      <c r="M282" s="87">
        <v>98</v>
      </c>
      <c r="N282" s="87">
        <v>101</v>
      </c>
      <c r="O282" s="87">
        <v>81</v>
      </c>
      <c r="P282" s="87">
        <v>85</v>
      </c>
      <c r="Q282" s="87">
        <v>69</v>
      </c>
      <c r="R282" s="87">
        <v>68</v>
      </c>
      <c r="S282" s="87">
        <v>67</v>
      </c>
      <c r="T282" s="87">
        <v>106</v>
      </c>
      <c r="U282" s="87">
        <v>38</v>
      </c>
      <c r="V282" s="87">
        <v>123</v>
      </c>
      <c r="W282" s="87">
        <v>123</v>
      </c>
      <c r="X282" s="87">
        <v>94</v>
      </c>
      <c r="Y282" s="87">
        <v>121</v>
      </c>
      <c r="Z282" s="87">
        <v>53</v>
      </c>
      <c r="AA282" s="87">
        <v>83</v>
      </c>
      <c r="AB282" s="87">
        <v>84</v>
      </c>
      <c r="AC282" s="87">
        <v>84</v>
      </c>
      <c r="AD282" s="87">
        <v>133</v>
      </c>
      <c r="AE282" s="87">
        <v>172</v>
      </c>
      <c r="AF282" s="87">
        <v>118</v>
      </c>
      <c r="AG282" s="87">
        <v>61</v>
      </c>
      <c r="AH282" s="87">
        <v>82</v>
      </c>
      <c r="AI282" s="87">
        <v>81</v>
      </c>
      <c r="AJ282" s="87">
        <v>178</v>
      </c>
      <c r="AK282" s="87">
        <v>76</v>
      </c>
      <c r="AL282" s="87">
        <v>52</v>
      </c>
      <c r="AM282" s="87">
        <v>66</v>
      </c>
      <c r="AN282" s="87">
        <v>121</v>
      </c>
      <c r="AO282" s="87">
        <v>117</v>
      </c>
      <c r="AP282" s="87">
        <v>203</v>
      </c>
      <c r="AQ282" s="87">
        <v>148</v>
      </c>
      <c r="AR282" s="87">
        <v>113</v>
      </c>
      <c r="AS282" s="87">
        <v>51</v>
      </c>
      <c r="AT282" s="87">
        <v>76</v>
      </c>
      <c r="AU282" s="87">
        <v>74</v>
      </c>
      <c r="AV282" s="88">
        <v>105</v>
      </c>
      <c r="AW282" s="88">
        <v>80</v>
      </c>
      <c r="AX282" s="88">
        <v>80</v>
      </c>
      <c r="AY282" s="88">
        <v>80</v>
      </c>
      <c r="AZ282" s="88">
        <v>80</v>
      </c>
      <c r="BA282" s="88">
        <v>80</v>
      </c>
      <c r="BB282" s="88">
        <v>80</v>
      </c>
      <c r="BC282" s="89">
        <v>80</v>
      </c>
      <c r="BD282" s="89">
        <v>80</v>
      </c>
      <c r="BE282" s="89">
        <v>80</v>
      </c>
      <c r="BF282" s="89">
        <v>80</v>
      </c>
      <c r="BG282" s="89">
        <v>80</v>
      </c>
      <c r="BH282" s="89">
        <v>80</v>
      </c>
      <c r="BI282" s="89">
        <v>80</v>
      </c>
      <c r="BJ282" s="89">
        <v>80</v>
      </c>
      <c r="BK282" s="89">
        <v>80</v>
      </c>
      <c r="BL282" s="89">
        <v>80</v>
      </c>
      <c r="BM282" s="89">
        <v>80</v>
      </c>
      <c r="BN282" s="90">
        <v>80</v>
      </c>
    </row>
    <row r="283" spans="1:66" x14ac:dyDescent="0.45">
      <c r="A283" s="78">
        <f t="shared" si="15"/>
        <v>393276</v>
      </c>
      <c r="B283" s="79">
        <f t="shared" si="13"/>
        <v>34000</v>
      </c>
      <c r="C283" s="140">
        <f t="shared" si="14"/>
        <v>27706</v>
      </c>
      <c r="D283" s="140">
        <v>72651</v>
      </c>
      <c r="E283" s="178" t="s">
        <v>125</v>
      </c>
      <c r="F283" s="76" t="s">
        <v>598</v>
      </c>
      <c r="G283" s="76" t="s">
        <v>636</v>
      </c>
      <c r="H283" s="86" t="s">
        <v>403</v>
      </c>
      <c r="I283" s="179" t="s">
        <v>944</v>
      </c>
      <c r="J283" s="87">
        <v>35588</v>
      </c>
      <c r="K283" s="87">
        <v>52105</v>
      </c>
      <c r="L283" s="87">
        <v>29319</v>
      </c>
      <c r="M283" s="87">
        <v>36954</v>
      </c>
      <c r="N283" s="87">
        <v>40752</v>
      </c>
      <c r="O283" s="87">
        <v>78163</v>
      </c>
      <c r="P283" s="87">
        <v>45088</v>
      </c>
      <c r="Q283" s="87">
        <v>49799</v>
      </c>
      <c r="R283" s="87">
        <v>54909</v>
      </c>
      <c r="S283" s="87">
        <v>46761</v>
      </c>
      <c r="T283" s="87">
        <v>55614</v>
      </c>
      <c r="U283" s="87">
        <v>36626</v>
      </c>
      <c r="V283" s="87">
        <v>80620</v>
      </c>
      <c r="W283" s="87">
        <v>27004</v>
      </c>
      <c r="X283" s="87">
        <v>47239</v>
      </c>
      <c r="Y283" s="87">
        <v>28670</v>
      </c>
      <c r="Z283" s="87">
        <v>52873</v>
      </c>
      <c r="AA283" s="87">
        <v>17300</v>
      </c>
      <c r="AB283" s="87">
        <v>22423</v>
      </c>
      <c r="AC283" s="87">
        <v>25607</v>
      </c>
      <c r="AD283" s="87">
        <v>31235</v>
      </c>
      <c r="AE283" s="87">
        <v>37846</v>
      </c>
      <c r="AF283" s="87">
        <v>33206</v>
      </c>
      <c r="AG283" s="87">
        <v>28025</v>
      </c>
      <c r="AH283" s="87">
        <v>20568</v>
      </c>
      <c r="AI283" s="87">
        <v>26931</v>
      </c>
      <c r="AJ283" s="87">
        <v>36574</v>
      </c>
      <c r="AK283" s="87">
        <v>38482</v>
      </c>
      <c r="AL283" s="87">
        <v>34739</v>
      </c>
      <c r="AM283" s="87">
        <v>35765</v>
      </c>
      <c r="AN283" s="87">
        <v>30428</v>
      </c>
      <c r="AO283" s="87">
        <v>62794</v>
      </c>
      <c r="AP283" s="87">
        <v>51035</v>
      </c>
      <c r="AQ283" s="87">
        <v>25397</v>
      </c>
      <c r="AR283" s="87">
        <v>31518</v>
      </c>
      <c r="AS283" s="87">
        <v>29224</v>
      </c>
      <c r="AT283" s="87">
        <v>26085</v>
      </c>
      <c r="AU283" s="87">
        <v>27809</v>
      </c>
      <c r="AV283" s="88">
        <v>34000</v>
      </c>
      <c r="AW283" s="88">
        <v>32000</v>
      </c>
      <c r="AX283" s="88">
        <v>30508</v>
      </c>
      <c r="AY283" s="88">
        <v>30443</v>
      </c>
      <c r="AZ283" s="88">
        <v>30934</v>
      </c>
      <c r="BA283" s="88">
        <v>30506</v>
      </c>
      <c r="BB283" s="88">
        <v>30575</v>
      </c>
      <c r="BC283" s="89">
        <v>30666</v>
      </c>
      <c r="BD283" s="89">
        <v>30640</v>
      </c>
      <c r="BE283" s="89">
        <v>30637</v>
      </c>
      <c r="BF283" s="89">
        <v>30244</v>
      </c>
      <c r="BG283" s="89">
        <v>29694</v>
      </c>
      <c r="BH283" s="89">
        <v>30245</v>
      </c>
      <c r="BI283" s="89">
        <v>30572</v>
      </c>
      <c r="BJ283" s="89">
        <v>30508</v>
      </c>
      <c r="BK283" s="89">
        <v>30443</v>
      </c>
      <c r="BL283" s="89">
        <v>30934</v>
      </c>
      <c r="BM283" s="89">
        <v>30506</v>
      </c>
      <c r="BN283" s="90">
        <v>30575</v>
      </c>
    </row>
    <row r="284" spans="1:66" x14ac:dyDescent="0.45">
      <c r="A284" s="78">
        <f t="shared" si="15"/>
        <v>709</v>
      </c>
      <c r="B284" s="79">
        <f t="shared" si="13"/>
        <v>40</v>
      </c>
      <c r="C284" s="140">
        <f t="shared" si="14"/>
        <v>52</v>
      </c>
      <c r="D284" s="140">
        <v>201</v>
      </c>
      <c r="E284" s="178" t="s">
        <v>125</v>
      </c>
      <c r="F284" s="76" t="s">
        <v>598</v>
      </c>
      <c r="G284" s="76" t="s">
        <v>636</v>
      </c>
      <c r="H284" s="86" t="s">
        <v>404</v>
      </c>
      <c r="I284" s="179" t="s">
        <v>945</v>
      </c>
      <c r="J284" s="87">
        <v>2597</v>
      </c>
      <c r="K284" s="87">
        <v>2845</v>
      </c>
      <c r="L284" s="87">
        <v>2111</v>
      </c>
      <c r="M284" s="87">
        <v>2487</v>
      </c>
      <c r="N284" s="87">
        <v>1937</v>
      </c>
      <c r="O284" s="87">
        <v>246</v>
      </c>
      <c r="P284" s="87">
        <v>25</v>
      </c>
      <c r="Q284" s="87">
        <v>40</v>
      </c>
      <c r="R284" s="87">
        <v>5</v>
      </c>
      <c r="S284" s="87">
        <v>22</v>
      </c>
      <c r="T284" s="87">
        <v>43</v>
      </c>
      <c r="U284" s="87">
        <v>30</v>
      </c>
      <c r="V284" s="87">
        <v>42</v>
      </c>
      <c r="W284" s="87">
        <v>41</v>
      </c>
      <c r="X284" s="87">
        <v>51</v>
      </c>
      <c r="Y284" s="87">
        <v>26</v>
      </c>
      <c r="Z284" s="87">
        <v>175</v>
      </c>
      <c r="AA284" s="87">
        <v>142</v>
      </c>
      <c r="AB284" s="87">
        <v>97</v>
      </c>
      <c r="AC284" s="87">
        <v>111</v>
      </c>
      <c r="AD284" s="87">
        <v>87</v>
      </c>
      <c r="AE284" s="87">
        <v>101</v>
      </c>
      <c r="AF284" s="87">
        <v>104</v>
      </c>
      <c r="AG284" s="87">
        <v>40</v>
      </c>
      <c r="AH284" s="87">
        <v>43</v>
      </c>
      <c r="AI284" s="87">
        <v>30</v>
      </c>
      <c r="AJ284" s="87">
        <v>72</v>
      </c>
      <c r="AK284" s="87">
        <v>0</v>
      </c>
      <c r="AL284" s="87">
        <v>0</v>
      </c>
      <c r="AM284" s="87">
        <v>0</v>
      </c>
      <c r="AN284" s="87">
        <v>184</v>
      </c>
      <c r="AO284" s="87">
        <v>15</v>
      </c>
      <c r="AP284" s="87">
        <v>103</v>
      </c>
      <c r="AQ284" s="87">
        <v>169</v>
      </c>
      <c r="AR284" s="87">
        <v>82</v>
      </c>
      <c r="AS284" s="87">
        <v>53</v>
      </c>
      <c r="AT284" s="87">
        <v>55</v>
      </c>
      <c r="AU284" s="87">
        <v>48</v>
      </c>
      <c r="AV284" s="88">
        <v>40</v>
      </c>
      <c r="AW284" s="88">
        <v>40</v>
      </c>
      <c r="AX284" s="88">
        <v>33</v>
      </c>
      <c r="AY284" s="88">
        <v>33</v>
      </c>
      <c r="AZ284" s="88">
        <v>33</v>
      </c>
      <c r="BA284" s="88">
        <v>33</v>
      </c>
      <c r="BB284" s="88">
        <v>33</v>
      </c>
      <c r="BC284" s="89">
        <v>33</v>
      </c>
      <c r="BD284" s="89">
        <v>33</v>
      </c>
      <c r="BE284" s="89">
        <v>33</v>
      </c>
      <c r="BF284" s="89">
        <v>33</v>
      </c>
      <c r="BG284" s="89">
        <v>33</v>
      </c>
      <c r="BH284" s="89">
        <v>33</v>
      </c>
      <c r="BI284" s="89">
        <v>33</v>
      </c>
      <c r="BJ284" s="89">
        <v>33</v>
      </c>
      <c r="BK284" s="89">
        <v>33</v>
      </c>
      <c r="BL284" s="89">
        <v>33</v>
      </c>
      <c r="BM284" s="89">
        <v>33</v>
      </c>
      <c r="BN284" s="90">
        <v>33</v>
      </c>
    </row>
    <row r="285" spans="1:66" x14ac:dyDescent="0.45">
      <c r="A285" s="78">
        <f t="shared" si="15"/>
        <v>471</v>
      </c>
      <c r="B285" s="79">
        <f t="shared" si="13"/>
        <v>30</v>
      </c>
      <c r="C285" s="140">
        <f t="shared" si="14"/>
        <v>35</v>
      </c>
      <c r="D285" s="140">
        <v>658</v>
      </c>
      <c r="E285" s="178" t="s">
        <v>125</v>
      </c>
      <c r="F285" s="76" t="s">
        <v>598</v>
      </c>
      <c r="G285" s="76" t="s">
        <v>636</v>
      </c>
      <c r="H285" s="86" t="s">
        <v>405</v>
      </c>
      <c r="I285" s="179" t="s">
        <v>946</v>
      </c>
      <c r="J285" s="87">
        <v>3319</v>
      </c>
      <c r="K285" s="87">
        <v>4360</v>
      </c>
      <c r="L285" s="87">
        <v>2703</v>
      </c>
      <c r="M285" s="87">
        <v>3343</v>
      </c>
      <c r="N285" s="87">
        <v>2991</v>
      </c>
      <c r="O285" s="87">
        <v>268</v>
      </c>
      <c r="P285" s="87">
        <v>79</v>
      </c>
      <c r="Q285" s="87">
        <v>0</v>
      </c>
      <c r="R285" s="87">
        <v>16</v>
      </c>
      <c r="S285" s="87">
        <v>39</v>
      </c>
      <c r="T285" s="87">
        <v>140</v>
      </c>
      <c r="U285" s="87">
        <v>530</v>
      </c>
      <c r="V285" s="87">
        <v>227</v>
      </c>
      <c r="W285" s="87">
        <v>75</v>
      </c>
      <c r="X285" s="87">
        <v>145</v>
      </c>
      <c r="Y285" s="87">
        <v>73</v>
      </c>
      <c r="Z285" s="87">
        <v>184</v>
      </c>
      <c r="AA285" s="87">
        <v>229</v>
      </c>
      <c r="AB285" s="87">
        <v>146</v>
      </c>
      <c r="AC285" s="87">
        <v>66</v>
      </c>
      <c r="AD285" s="87">
        <v>43</v>
      </c>
      <c r="AE285" s="87">
        <v>35</v>
      </c>
      <c r="AF285" s="87">
        <v>34</v>
      </c>
      <c r="AG285" s="87">
        <v>63</v>
      </c>
      <c r="AH285" s="87">
        <v>26</v>
      </c>
      <c r="AI285" s="87">
        <v>73</v>
      </c>
      <c r="AJ285" s="87">
        <v>22</v>
      </c>
      <c r="AK285" s="87">
        <v>56</v>
      </c>
      <c r="AL285" s="87">
        <v>42</v>
      </c>
      <c r="AM285" s="87">
        <v>25</v>
      </c>
      <c r="AN285" s="87">
        <v>22</v>
      </c>
      <c r="AO285" s="87">
        <v>22</v>
      </c>
      <c r="AP285" s="87">
        <v>71</v>
      </c>
      <c r="AQ285" s="87">
        <v>111</v>
      </c>
      <c r="AR285" s="87">
        <v>17</v>
      </c>
      <c r="AS285" s="87">
        <v>43</v>
      </c>
      <c r="AT285" s="87">
        <v>39</v>
      </c>
      <c r="AU285" s="87">
        <v>23</v>
      </c>
      <c r="AV285" s="88">
        <v>30</v>
      </c>
      <c r="AW285" s="88">
        <v>30</v>
      </c>
      <c r="AX285" s="88">
        <v>24</v>
      </c>
      <c r="AY285" s="88">
        <v>24</v>
      </c>
      <c r="AZ285" s="88">
        <v>24</v>
      </c>
      <c r="BA285" s="88">
        <v>24</v>
      </c>
      <c r="BB285" s="88">
        <v>24</v>
      </c>
      <c r="BC285" s="89">
        <v>24</v>
      </c>
      <c r="BD285" s="89">
        <v>24</v>
      </c>
      <c r="BE285" s="89">
        <v>24</v>
      </c>
      <c r="BF285" s="89">
        <v>24</v>
      </c>
      <c r="BG285" s="89">
        <v>24</v>
      </c>
      <c r="BH285" s="89">
        <v>24</v>
      </c>
      <c r="BI285" s="89">
        <v>24</v>
      </c>
      <c r="BJ285" s="89">
        <v>24</v>
      </c>
      <c r="BK285" s="89">
        <v>24</v>
      </c>
      <c r="BL285" s="89">
        <v>24</v>
      </c>
      <c r="BM285" s="89">
        <v>24</v>
      </c>
      <c r="BN285" s="90">
        <v>24</v>
      </c>
    </row>
    <row r="286" spans="1:66" x14ac:dyDescent="0.45">
      <c r="A286" s="78">
        <f t="shared" si="15"/>
        <v>1800</v>
      </c>
      <c r="B286" s="79">
        <f t="shared" si="13"/>
        <v>140</v>
      </c>
      <c r="C286" s="140">
        <f t="shared" si="14"/>
        <v>104.33333333333333</v>
      </c>
      <c r="D286" s="140">
        <v>2856</v>
      </c>
      <c r="E286" s="178" t="s">
        <v>125</v>
      </c>
      <c r="F286" s="76" t="s">
        <v>598</v>
      </c>
      <c r="G286" s="76" t="s">
        <v>636</v>
      </c>
      <c r="H286" s="86" t="s">
        <v>406</v>
      </c>
      <c r="I286" s="179" t="s">
        <v>947</v>
      </c>
      <c r="J286" s="87">
        <v>3491</v>
      </c>
      <c r="K286" s="87">
        <v>3244</v>
      </c>
      <c r="L286" s="87">
        <v>2489</v>
      </c>
      <c r="M286" s="87">
        <v>3554</v>
      </c>
      <c r="N286" s="87">
        <v>3707</v>
      </c>
      <c r="O286" s="87">
        <v>1296</v>
      </c>
      <c r="P286" s="87">
        <v>763</v>
      </c>
      <c r="Q286" s="87">
        <v>1300</v>
      </c>
      <c r="R286" s="87">
        <v>277</v>
      </c>
      <c r="S286" s="87">
        <v>198</v>
      </c>
      <c r="T286" s="87">
        <v>552</v>
      </c>
      <c r="U286" s="87">
        <v>1644</v>
      </c>
      <c r="V286" s="87">
        <v>242</v>
      </c>
      <c r="W286" s="87">
        <v>0</v>
      </c>
      <c r="X286" s="87">
        <v>0</v>
      </c>
      <c r="Y286" s="87">
        <v>0</v>
      </c>
      <c r="Z286" s="87">
        <v>766</v>
      </c>
      <c r="AA286" s="87">
        <v>1846</v>
      </c>
      <c r="AB286" s="87">
        <v>217</v>
      </c>
      <c r="AC286" s="87">
        <v>128</v>
      </c>
      <c r="AD286" s="87">
        <v>81</v>
      </c>
      <c r="AE286" s="87">
        <v>131</v>
      </c>
      <c r="AF286" s="87">
        <v>135</v>
      </c>
      <c r="AG286" s="87">
        <v>123</v>
      </c>
      <c r="AH286" s="87">
        <v>144</v>
      </c>
      <c r="AI286" s="87">
        <v>161</v>
      </c>
      <c r="AJ286" s="87">
        <v>165</v>
      </c>
      <c r="AK286" s="87">
        <v>167</v>
      </c>
      <c r="AL286" s="87">
        <v>154</v>
      </c>
      <c r="AM286" s="87">
        <v>108</v>
      </c>
      <c r="AN286" s="87">
        <v>142</v>
      </c>
      <c r="AO286" s="87">
        <v>35</v>
      </c>
      <c r="AP286" s="87">
        <v>209</v>
      </c>
      <c r="AQ286" s="87">
        <v>547</v>
      </c>
      <c r="AR286" s="87">
        <v>125</v>
      </c>
      <c r="AS286" s="87">
        <v>148</v>
      </c>
      <c r="AT286" s="87">
        <v>100</v>
      </c>
      <c r="AU286" s="87">
        <v>65</v>
      </c>
      <c r="AV286" s="88">
        <v>140</v>
      </c>
      <c r="AW286" s="88">
        <v>140</v>
      </c>
      <c r="AX286" s="88">
        <v>101</v>
      </c>
      <c r="AY286" s="88">
        <v>105</v>
      </c>
      <c r="AZ286" s="88">
        <v>105</v>
      </c>
      <c r="BA286" s="88">
        <v>102</v>
      </c>
      <c r="BB286" s="88">
        <v>99</v>
      </c>
      <c r="BC286" s="89">
        <v>99</v>
      </c>
      <c r="BD286" s="89">
        <v>102</v>
      </c>
      <c r="BE286" s="89">
        <v>100</v>
      </c>
      <c r="BF286" s="89">
        <v>96</v>
      </c>
      <c r="BG286" s="89">
        <v>96</v>
      </c>
      <c r="BH286" s="89">
        <v>101</v>
      </c>
      <c r="BI286" s="89">
        <v>101</v>
      </c>
      <c r="BJ286" s="89">
        <v>101</v>
      </c>
      <c r="BK286" s="89">
        <v>105</v>
      </c>
      <c r="BL286" s="89">
        <v>105</v>
      </c>
      <c r="BM286" s="89">
        <v>102</v>
      </c>
      <c r="BN286" s="90">
        <v>99</v>
      </c>
    </row>
    <row r="287" spans="1:66" x14ac:dyDescent="0.45">
      <c r="A287" s="78">
        <f t="shared" si="15"/>
        <v>10614</v>
      </c>
      <c r="B287" s="79">
        <f t="shared" si="13"/>
        <v>850</v>
      </c>
      <c r="C287" s="140">
        <f t="shared" si="14"/>
        <v>604.33333333333337</v>
      </c>
      <c r="D287" s="140">
        <v>711</v>
      </c>
      <c r="E287" s="178" t="s">
        <v>125</v>
      </c>
      <c r="F287" s="76" t="s">
        <v>598</v>
      </c>
      <c r="G287" s="76" t="s">
        <v>636</v>
      </c>
      <c r="H287" s="86" t="s">
        <v>407</v>
      </c>
      <c r="I287" s="179" t="s">
        <v>948</v>
      </c>
      <c r="J287" s="87">
        <v>85582</v>
      </c>
      <c r="K287" s="87">
        <v>76417</v>
      </c>
      <c r="L287" s="87">
        <v>61758</v>
      </c>
      <c r="M287" s="87">
        <v>78122</v>
      </c>
      <c r="N287" s="87">
        <v>77953</v>
      </c>
      <c r="O287" s="87">
        <v>15289</v>
      </c>
      <c r="P287" s="87">
        <v>675</v>
      </c>
      <c r="Q287" s="87">
        <v>437</v>
      </c>
      <c r="R287" s="87">
        <v>852</v>
      </c>
      <c r="S287" s="87">
        <v>859</v>
      </c>
      <c r="T287" s="87">
        <v>3187</v>
      </c>
      <c r="U287" s="87">
        <v>3317</v>
      </c>
      <c r="V287" s="87">
        <v>1894</v>
      </c>
      <c r="W287" s="87">
        <v>1387</v>
      </c>
      <c r="X287" s="87">
        <v>3667</v>
      </c>
      <c r="Y287" s="87">
        <v>896</v>
      </c>
      <c r="Z287" s="87">
        <v>1866</v>
      </c>
      <c r="AA287" s="87">
        <v>2548</v>
      </c>
      <c r="AB287" s="87">
        <v>1732</v>
      </c>
      <c r="AC287" s="87">
        <v>1777</v>
      </c>
      <c r="AD287" s="87">
        <v>1771</v>
      </c>
      <c r="AE287" s="87">
        <v>2066</v>
      </c>
      <c r="AF287" s="87">
        <v>1090</v>
      </c>
      <c r="AG287" s="87">
        <v>899</v>
      </c>
      <c r="AH287" s="87">
        <v>1048</v>
      </c>
      <c r="AI287" s="87">
        <v>550</v>
      </c>
      <c r="AJ287" s="87">
        <v>1358</v>
      </c>
      <c r="AK287" s="87">
        <v>1096</v>
      </c>
      <c r="AL287" s="87">
        <v>831</v>
      </c>
      <c r="AM287" s="87">
        <v>1142</v>
      </c>
      <c r="AN287" s="87">
        <v>1188</v>
      </c>
      <c r="AO287" s="87">
        <v>265</v>
      </c>
      <c r="AP287" s="87">
        <v>1348</v>
      </c>
      <c r="AQ287" s="87">
        <v>2378</v>
      </c>
      <c r="AR287" s="87">
        <v>553</v>
      </c>
      <c r="AS287" s="87">
        <v>558</v>
      </c>
      <c r="AT287" s="87">
        <v>550</v>
      </c>
      <c r="AU287" s="87">
        <v>705</v>
      </c>
      <c r="AV287" s="88">
        <v>850</v>
      </c>
      <c r="AW287" s="88">
        <v>850</v>
      </c>
      <c r="AX287" s="88">
        <v>552</v>
      </c>
      <c r="AY287" s="88">
        <v>552</v>
      </c>
      <c r="AZ287" s="88">
        <v>552</v>
      </c>
      <c r="BA287" s="88">
        <v>552</v>
      </c>
      <c r="BB287" s="88">
        <v>552</v>
      </c>
      <c r="BC287" s="89">
        <v>552</v>
      </c>
      <c r="BD287" s="89">
        <v>552</v>
      </c>
      <c r="BE287" s="89">
        <v>552</v>
      </c>
      <c r="BF287" s="89">
        <v>552</v>
      </c>
      <c r="BG287" s="89">
        <v>552</v>
      </c>
      <c r="BH287" s="89">
        <v>552</v>
      </c>
      <c r="BI287" s="89">
        <v>552</v>
      </c>
      <c r="BJ287" s="89">
        <v>552</v>
      </c>
      <c r="BK287" s="89">
        <v>552</v>
      </c>
      <c r="BL287" s="89">
        <v>552</v>
      </c>
      <c r="BM287" s="89">
        <v>552</v>
      </c>
      <c r="BN287" s="90">
        <v>552</v>
      </c>
    </row>
    <row r="288" spans="1:66" x14ac:dyDescent="0.45">
      <c r="A288" s="78">
        <f t="shared" si="15"/>
        <v>129874</v>
      </c>
      <c r="B288" s="79">
        <f t="shared" si="13"/>
        <v>12500</v>
      </c>
      <c r="C288" s="140">
        <f t="shared" si="14"/>
        <v>10293.333333333334</v>
      </c>
      <c r="D288" s="140">
        <v>14981</v>
      </c>
      <c r="E288" s="178" t="s">
        <v>125</v>
      </c>
      <c r="F288" s="76" t="s">
        <v>599</v>
      </c>
      <c r="G288" s="76" t="s">
        <v>637</v>
      </c>
      <c r="H288" s="86" t="s">
        <v>408</v>
      </c>
      <c r="I288" s="179" t="s">
        <v>949</v>
      </c>
      <c r="J288" s="87">
        <v>8128</v>
      </c>
      <c r="K288" s="87">
        <v>15368</v>
      </c>
      <c r="L288" s="87">
        <v>11404</v>
      </c>
      <c r="M288" s="87">
        <v>13743</v>
      </c>
      <c r="N288" s="87">
        <v>12825</v>
      </c>
      <c r="O288" s="87">
        <v>12395</v>
      </c>
      <c r="P288" s="87">
        <v>12230</v>
      </c>
      <c r="Q288" s="87">
        <v>12929</v>
      </c>
      <c r="R288" s="87">
        <v>13699</v>
      </c>
      <c r="S288" s="87">
        <v>12569</v>
      </c>
      <c r="T288" s="87">
        <v>14497</v>
      </c>
      <c r="U288" s="87">
        <v>13503</v>
      </c>
      <c r="V288" s="87">
        <v>9157</v>
      </c>
      <c r="W288" s="87">
        <v>11733</v>
      </c>
      <c r="X288" s="87">
        <v>9042</v>
      </c>
      <c r="Y288" s="87">
        <v>7490</v>
      </c>
      <c r="Z288" s="87">
        <v>19286</v>
      </c>
      <c r="AA288" s="87">
        <v>14977</v>
      </c>
      <c r="AB288" s="87">
        <v>9935</v>
      </c>
      <c r="AC288" s="87">
        <v>13211</v>
      </c>
      <c r="AD288" s="87">
        <v>15848</v>
      </c>
      <c r="AE288" s="87">
        <v>14176</v>
      </c>
      <c r="AF288" s="87">
        <v>18</v>
      </c>
      <c r="AG288" s="87">
        <v>14828</v>
      </c>
      <c r="AH288" s="87">
        <v>16122</v>
      </c>
      <c r="AI288" s="87">
        <v>9131</v>
      </c>
      <c r="AJ288" s="87">
        <v>13821</v>
      </c>
      <c r="AK288" s="87">
        <v>9670</v>
      </c>
      <c r="AL288" s="87">
        <v>11442</v>
      </c>
      <c r="AM288" s="87">
        <v>12146</v>
      </c>
      <c r="AN288" s="87">
        <v>10041</v>
      </c>
      <c r="AO288" s="87">
        <v>17619</v>
      </c>
      <c r="AP288" s="87">
        <v>16793</v>
      </c>
      <c r="AQ288" s="87">
        <v>10304</v>
      </c>
      <c r="AR288" s="87">
        <v>10979</v>
      </c>
      <c r="AS288" s="87">
        <v>12632</v>
      </c>
      <c r="AT288" s="87">
        <v>8412</v>
      </c>
      <c r="AU288" s="87">
        <v>9836</v>
      </c>
      <c r="AV288" s="88">
        <v>12500</v>
      </c>
      <c r="AW288" s="88">
        <v>12500</v>
      </c>
      <c r="AX288" s="88">
        <v>11671</v>
      </c>
      <c r="AY288" s="88">
        <v>11747</v>
      </c>
      <c r="AZ288" s="88">
        <v>11806</v>
      </c>
      <c r="BA288" s="88">
        <v>7396</v>
      </c>
      <c r="BB288" s="88">
        <v>7396</v>
      </c>
      <c r="BC288" s="89">
        <v>7396</v>
      </c>
      <c r="BD288" s="89">
        <v>7396</v>
      </c>
      <c r="BE288" s="89">
        <v>7396</v>
      </c>
      <c r="BF288" s="89">
        <v>7396</v>
      </c>
      <c r="BG288" s="89">
        <v>7396</v>
      </c>
      <c r="BH288" s="89">
        <v>7396</v>
      </c>
      <c r="BI288" s="89">
        <v>7396</v>
      </c>
      <c r="BJ288" s="89">
        <v>7396</v>
      </c>
      <c r="BK288" s="89">
        <v>7396</v>
      </c>
      <c r="BL288" s="89">
        <v>7396</v>
      </c>
      <c r="BM288" s="89">
        <v>7396</v>
      </c>
      <c r="BN288" s="90">
        <v>7396</v>
      </c>
    </row>
    <row r="289" spans="1:66" x14ac:dyDescent="0.45">
      <c r="A289" s="78">
        <f t="shared" si="15"/>
        <v>9183</v>
      </c>
      <c r="B289" s="79">
        <f t="shared" si="13"/>
        <v>800</v>
      </c>
      <c r="C289" s="140">
        <f t="shared" si="14"/>
        <v>678</v>
      </c>
      <c r="D289" s="140">
        <v>3802</v>
      </c>
      <c r="E289" s="178" t="s">
        <v>125</v>
      </c>
      <c r="F289" s="76" t="s">
        <v>599</v>
      </c>
      <c r="G289" s="76" t="s">
        <v>637</v>
      </c>
      <c r="H289" s="86" t="s">
        <v>409</v>
      </c>
      <c r="I289" s="179" t="s">
        <v>950</v>
      </c>
      <c r="J289" s="87">
        <v>593</v>
      </c>
      <c r="K289" s="87">
        <v>983</v>
      </c>
      <c r="L289" s="87">
        <v>967</v>
      </c>
      <c r="M289" s="87">
        <v>1127</v>
      </c>
      <c r="N289" s="87">
        <v>881</v>
      </c>
      <c r="O289" s="87">
        <v>813</v>
      </c>
      <c r="P289" s="87">
        <v>898</v>
      </c>
      <c r="Q289" s="87">
        <v>1086</v>
      </c>
      <c r="R289" s="87">
        <v>930</v>
      </c>
      <c r="S289" s="87">
        <v>1122</v>
      </c>
      <c r="T289" s="87">
        <v>1190</v>
      </c>
      <c r="U289" s="87">
        <v>780</v>
      </c>
      <c r="V289" s="87">
        <v>863</v>
      </c>
      <c r="W289" s="87">
        <v>1007</v>
      </c>
      <c r="X289" s="87">
        <v>1258</v>
      </c>
      <c r="Y289" s="87">
        <v>1538</v>
      </c>
      <c r="Z289" s="87">
        <v>1213</v>
      </c>
      <c r="AA289" s="87">
        <v>737</v>
      </c>
      <c r="AB289" s="87">
        <v>810</v>
      </c>
      <c r="AC289" s="87">
        <v>1082</v>
      </c>
      <c r="AD289" s="87">
        <v>875</v>
      </c>
      <c r="AE289" s="87">
        <v>1095</v>
      </c>
      <c r="AF289" s="87">
        <v>1695</v>
      </c>
      <c r="AG289" s="87">
        <v>2587</v>
      </c>
      <c r="AH289" s="87">
        <v>961</v>
      </c>
      <c r="AI289" s="87">
        <v>476</v>
      </c>
      <c r="AJ289" s="87">
        <v>910</v>
      </c>
      <c r="AK289" s="87">
        <v>580</v>
      </c>
      <c r="AL289" s="87">
        <v>977</v>
      </c>
      <c r="AM289" s="87">
        <v>566</v>
      </c>
      <c r="AN289" s="87">
        <v>1012</v>
      </c>
      <c r="AO289" s="87">
        <v>1037</v>
      </c>
      <c r="AP289" s="87">
        <v>1306</v>
      </c>
      <c r="AQ289" s="87">
        <v>1074</v>
      </c>
      <c r="AR289" s="87">
        <v>597</v>
      </c>
      <c r="AS289" s="87">
        <v>786</v>
      </c>
      <c r="AT289" s="87">
        <v>520</v>
      </c>
      <c r="AU289" s="87">
        <v>728</v>
      </c>
      <c r="AV289" s="88">
        <v>800</v>
      </c>
      <c r="AW289" s="88">
        <v>800</v>
      </c>
      <c r="AX289" s="88">
        <v>577</v>
      </c>
      <c r="AY289" s="88">
        <v>613</v>
      </c>
      <c r="AZ289" s="88">
        <v>642</v>
      </c>
      <c r="BA289" s="88">
        <v>394</v>
      </c>
      <c r="BB289" s="88">
        <v>416</v>
      </c>
      <c r="BC289" s="89">
        <v>398</v>
      </c>
      <c r="BD289" s="89">
        <v>397</v>
      </c>
      <c r="BE289" s="89">
        <v>439</v>
      </c>
      <c r="BF289" s="89">
        <v>366</v>
      </c>
      <c r="BG289" s="89">
        <v>368</v>
      </c>
      <c r="BH289" s="89">
        <v>417</v>
      </c>
      <c r="BI289" s="89">
        <v>391</v>
      </c>
      <c r="BJ289" s="89">
        <v>396</v>
      </c>
      <c r="BK289" s="89">
        <v>405</v>
      </c>
      <c r="BL289" s="89">
        <v>420</v>
      </c>
      <c r="BM289" s="89">
        <v>383</v>
      </c>
      <c r="BN289" s="90">
        <v>406</v>
      </c>
    </row>
    <row r="290" spans="1:66" x14ac:dyDescent="0.45">
      <c r="A290" s="78">
        <f t="shared" si="15"/>
        <v>2454</v>
      </c>
      <c r="B290" s="79">
        <f t="shared" si="13"/>
        <v>200</v>
      </c>
      <c r="C290" s="140">
        <f t="shared" si="14"/>
        <v>150</v>
      </c>
      <c r="D290" s="140">
        <v>3166</v>
      </c>
      <c r="E290" s="178" t="s">
        <v>125</v>
      </c>
      <c r="F290" s="76" t="s">
        <v>599</v>
      </c>
      <c r="G290" s="76" t="s">
        <v>637</v>
      </c>
      <c r="H290" s="86" t="s">
        <v>410</v>
      </c>
      <c r="I290" s="179" t="s">
        <v>951</v>
      </c>
      <c r="J290" s="87">
        <v>279</v>
      </c>
      <c r="K290" s="87">
        <v>348</v>
      </c>
      <c r="L290" s="87">
        <v>272</v>
      </c>
      <c r="M290" s="87">
        <v>380</v>
      </c>
      <c r="N290" s="87">
        <v>363</v>
      </c>
      <c r="O290" s="87">
        <v>259</v>
      </c>
      <c r="P290" s="87">
        <v>346</v>
      </c>
      <c r="Q290" s="87">
        <v>354</v>
      </c>
      <c r="R290" s="87">
        <v>328</v>
      </c>
      <c r="S290" s="87">
        <v>385</v>
      </c>
      <c r="T290" s="87">
        <v>330</v>
      </c>
      <c r="U290" s="87">
        <v>193</v>
      </c>
      <c r="V290" s="87">
        <v>323</v>
      </c>
      <c r="W290" s="87">
        <v>230</v>
      </c>
      <c r="X290" s="87">
        <v>388</v>
      </c>
      <c r="Y290" s="87">
        <v>310</v>
      </c>
      <c r="Z290" s="87">
        <v>195</v>
      </c>
      <c r="AA290" s="87">
        <v>202</v>
      </c>
      <c r="AB290" s="87">
        <v>220</v>
      </c>
      <c r="AC290" s="87">
        <v>339</v>
      </c>
      <c r="AD290" s="87">
        <v>300</v>
      </c>
      <c r="AE290" s="87">
        <v>270</v>
      </c>
      <c r="AF290" s="87">
        <v>366</v>
      </c>
      <c r="AG290" s="87">
        <v>345</v>
      </c>
      <c r="AH290" s="87">
        <v>310</v>
      </c>
      <c r="AI290" s="87">
        <v>133</v>
      </c>
      <c r="AJ290" s="87">
        <v>229</v>
      </c>
      <c r="AK290" s="87">
        <v>246</v>
      </c>
      <c r="AL290" s="87">
        <v>186</v>
      </c>
      <c r="AM290" s="87">
        <v>174</v>
      </c>
      <c r="AN290" s="87">
        <v>157</v>
      </c>
      <c r="AO290" s="87">
        <v>311</v>
      </c>
      <c r="AP290" s="87">
        <v>537</v>
      </c>
      <c r="AQ290" s="87">
        <v>302</v>
      </c>
      <c r="AR290" s="87">
        <v>91</v>
      </c>
      <c r="AS290" s="87">
        <v>194</v>
      </c>
      <c r="AT290" s="87">
        <v>148</v>
      </c>
      <c r="AU290" s="87">
        <v>108</v>
      </c>
      <c r="AV290" s="88">
        <v>200</v>
      </c>
      <c r="AW290" s="88">
        <v>200</v>
      </c>
      <c r="AX290" s="88">
        <v>192</v>
      </c>
      <c r="AY290" s="88">
        <v>197</v>
      </c>
      <c r="AZ290" s="88">
        <v>242</v>
      </c>
      <c r="BA290" s="88">
        <v>189</v>
      </c>
      <c r="BB290" s="88">
        <v>160</v>
      </c>
      <c r="BC290" s="89">
        <v>169</v>
      </c>
      <c r="BD290" s="89">
        <v>6</v>
      </c>
      <c r="BE290" s="89">
        <v>6</v>
      </c>
      <c r="BF290" s="89">
        <v>6</v>
      </c>
      <c r="BG290" s="89">
        <v>6</v>
      </c>
      <c r="BH290" s="89">
        <v>6</v>
      </c>
      <c r="BI290" s="89">
        <v>6</v>
      </c>
      <c r="BJ290" s="89">
        <v>6</v>
      </c>
      <c r="BK290" s="89">
        <v>6</v>
      </c>
      <c r="BL290" s="89">
        <v>6</v>
      </c>
      <c r="BM290" s="89">
        <v>6</v>
      </c>
      <c r="BN290" s="90">
        <v>6</v>
      </c>
    </row>
    <row r="291" spans="1:66" x14ac:dyDescent="0.45">
      <c r="A291" s="78">
        <f t="shared" si="15"/>
        <v>77229</v>
      </c>
      <c r="B291" s="79">
        <f t="shared" si="13"/>
        <v>7000</v>
      </c>
      <c r="C291" s="140">
        <f t="shared" si="14"/>
        <v>6329.666666666667</v>
      </c>
      <c r="D291" s="140">
        <v>15790</v>
      </c>
      <c r="E291" s="178" t="s">
        <v>125</v>
      </c>
      <c r="F291" s="76" t="s">
        <v>599</v>
      </c>
      <c r="G291" s="76" t="s">
        <v>637</v>
      </c>
      <c r="H291" s="86" t="s">
        <v>411</v>
      </c>
      <c r="I291" s="179" t="s">
        <v>952</v>
      </c>
      <c r="J291" s="87">
        <v>5279</v>
      </c>
      <c r="K291" s="87">
        <v>8785</v>
      </c>
      <c r="L291" s="87">
        <v>6659</v>
      </c>
      <c r="M291" s="87">
        <v>2181</v>
      </c>
      <c r="N291" s="87">
        <v>6978</v>
      </c>
      <c r="O291" s="87">
        <v>4432</v>
      </c>
      <c r="P291" s="87">
        <v>11999</v>
      </c>
      <c r="Q291" s="87">
        <v>4920</v>
      </c>
      <c r="R291" s="87">
        <v>7466</v>
      </c>
      <c r="S291" s="87">
        <v>7183</v>
      </c>
      <c r="T291" s="87">
        <v>8344</v>
      </c>
      <c r="U291" s="87">
        <v>6557</v>
      </c>
      <c r="V291" s="87">
        <v>5760</v>
      </c>
      <c r="W291" s="87">
        <v>6974</v>
      </c>
      <c r="X291" s="87">
        <v>10340</v>
      </c>
      <c r="Y291" s="87">
        <v>6217</v>
      </c>
      <c r="Z291" s="87">
        <v>7011</v>
      </c>
      <c r="AA291" s="87">
        <v>5859</v>
      </c>
      <c r="AB291" s="87">
        <v>6622</v>
      </c>
      <c r="AC291" s="87">
        <v>8431</v>
      </c>
      <c r="AD291" s="87">
        <v>7135</v>
      </c>
      <c r="AE291" s="87">
        <v>13923</v>
      </c>
      <c r="AF291" s="87">
        <v>6295</v>
      </c>
      <c r="AG291" s="87">
        <v>5957</v>
      </c>
      <c r="AH291" s="87">
        <v>4674</v>
      </c>
      <c r="AI291" s="87">
        <v>5561</v>
      </c>
      <c r="AJ291" s="87">
        <v>9670</v>
      </c>
      <c r="AK291" s="87">
        <v>6043</v>
      </c>
      <c r="AL291" s="87">
        <v>6621</v>
      </c>
      <c r="AM291" s="87">
        <v>7198</v>
      </c>
      <c r="AN291" s="87">
        <v>5840</v>
      </c>
      <c r="AO291" s="87">
        <v>10651</v>
      </c>
      <c r="AP291" s="87">
        <v>10522</v>
      </c>
      <c r="AQ291" s="87">
        <v>6200</v>
      </c>
      <c r="AR291" s="87">
        <v>5165</v>
      </c>
      <c r="AS291" s="87">
        <v>6866</v>
      </c>
      <c r="AT291" s="87">
        <v>6121</v>
      </c>
      <c r="AU291" s="87">
        <v>6002</v>
      </c>
      <c r="AV291" s="88">
        <v>7000</v>
      </c>
      <c r="AW291" s="88">
        <v>7000</v>
      </c>
      <c r="AX291" s="88">
        <v>6301</v>
      </c>
      <c r="AY291" s="88">
        <v>6635</v>
      </c>
      <c r="AZ291" s="88">
        <v>6549</v>
      </c>
      <c r="BA291" s="88">
        <v>4279</v>
      </c>
      <c r="BB291" s="88">
        <v>4461</v>
      </c>
      <c r="BC291" s="89">
        <v>4580</v>
      </c>
      <c r="BD291" s="89">
        <v>249</v>
      </c>
      <c r="BE291" s="89">
        <v>234</v>
      </c>
      <c r="BF291" s="89">
        <v>239</v>
      </c>
      <c r="BG291" s="89">
        <v>231</v>
      </c>
      <c r="BH291" s="89">
        <v>232</v>
      </c>
      <c r="BI291" s="89">
        <v>237</v>
      </c>
      <c r="BJ291" s="89">
        <v>245</v>
      </c>
      <c r="BK291" s="89">
        <v>241</v>
      </c>
      <c r="BL291" s="89">
        <v>241</v>
      </c>
      <c r="BM291" s="89">
        <v>219</v>
      </c>
      <c r="BN291" s="90">
        <v>237</v>
      </c>
    </row>
    <row r="292" spans="1:66" x14ac:dyDescent="0.45">
      <c r="A292" s="78">
        <f t="shared" si="15"/>
        <v>10059</v>
      </c>
      <c r="B292" s="79">
        <f t="shared" si="13"/>
        <v>1100</v>
      </c>
      <c r="C292" s="140">
        <f t="shared" si="14"/>
        <v>745.33333333333337</v>
      </c>
      <c r="D292" s="140">
        <v>2964</v>
      </c>
      <c r="E292" s="178" t="s">
        <v>125</v>
      </c>
      <c r="F292" s="76" t="s">
        <v>599</v>
      </c>
      <c r="G292" s="76" t="s">
        <v>637</v>
      </c>
      <c r="H292" s="86" t="s">
        <v>412</v>
      </c>
      <c r="I292" s="179" t="s">
        <v>953</v>
      </c>
      <c r="J292" s="87">
        <v>960</v>
      </c>
      <c r="K292" s="87">
        <v>1201</v>
      </c>
      <c r="L292" s="87">
        <v>1230</v>
      </c>
      <c r="M292" s="87">
        <v>1207</v>
      </c>
      <c r="N292" s="87">
        <v>2323</v>
      </c>
      <c r="O292" s="87">
        <v>1387</v>
      </c>
      <c r="P292" s="87">
        <v>1385</v>
      </c>
      <c r="Q292" s="87">
        <v>908</v>
      </c>
      <c r="R292" s="87">
        <v>1010</v>
      </c>
      <c r="S292" s="87">
        <v>692</v>
      </c>
      <c r="T292" s="87">
        <v>1734</v>
      </c>
      <c r="U292" s="87">
        <v>968</v>
      </c>
      <c r="V292" s="87">
        <v>1014</v>
      </c>
      <c r="W292" s="87">
        <v>730</v>
      </c>
      <c r="X292" s="87">
        <v>1319</v>
      </c>
      <c r="Y292" s="87">
        <v>1077</v>
      </c>
      <c r="Z292" s="87">
        <v>679</v>
      </c>
      <c r="AA292" s="87">
        <v>1211</v>
      </c>
      <c r="AB292" s="87">
        <v>1025</v>
      </c>
      <c r="AC292" s="87">
        <v>1208</v>
      </c>
      <c r="AD292" s="87">
        <v>1092</v>
      </c>
      <c r="AE292" s="87">
        <v>1206</v>
      </c>
      <c r="AF292" s="87">
        <v>1205</v>
      </c>
      <c r="AG292" s="87">
        <v>923</v>
      </c>
      <c r="AH292" s="87">
        <v>888</v>
      </c>
      <c r="AI292" s="87">
        <v>779</v>
      </c>
      <c r="AJ292" s="87">
        <v>1267</v>
      </c>
      <c r="AK292" s="87">
        <v>836</v>
      </c>
      <c r="AL292" s="87">
        <v>971</v>
      </c>
      <c r="AM292" s="87">
        <v>855</v>
      </c>
      <c r="AN292" s="87">
        <v>886</v>
      </c>
      <c r="AO292" s="87">
        <v>1289</v>
      </c>
      <c r="AP292" s="87">
        <v>1455</v>
      </c>
      <c r="AQ292" s="87">
        <v>837</v>
      </c>
      <c r="AR292" s="87">
        <v>694</v>
      </c>
      <c r="AS292" s="87">
        <v>793</v>
      </c>
      <c r="AT292" s="87">
        <v>782</v>
      </c>
      <c r="AU292" s="87">
        <v>661</v>
      </c>
      <c r="AV292" s="88">
        <v>1100</v>
      </c>
      <c r="AW292" s="88">
        <v>1100</v>
      </c>
      <c r="AX292" s="88">
        <v>826</v>
      </c>
      <c r="AY292" s="88">
        <v>869</v>
      </c>
      <c r="AZ292" s="88">
        <v>850</v>
      </c>
      <c r="BA292" s="88">
        <v>559</v>
      </c>
      <c r="BB292" s="88">
        <v>573</v>
      </c>
      <c r="BC292" s="89">
        <v>559</v>
      </c>
      <c r="BD292" s="89">
        <v>25</v>
      </c>
      <c r="BE292" s="89">
        <v>27</v>
      </c>
      <c r="BF292" s="89">
        <v>29</v>
      </c>
      <c r="BG292" s="89">
        <v>28</v>
      </c>
      <c r="BH292" s="89">
        <v>28</v>
      </c>
      <c r="BI292" s="89">
        <v>28</v>
      </c>
      <c r="BJ292" s="89">
        <v>26</v>
      </c>
      <c r="BK292" s="89">
        <v>28</v>
      </c>
      <c r="BL292" s="89">
        <v>28</v>
      </c>
      <c r="BM292" s="89">
        <v>28</v>
      </c>
      <c r="BN292" s="90">
        <v>28</v>
      </c>
    </row>
    <row r="293" spans="1:66" x14ac:dyDescent="0.45">
      <c r="A293" s="78">
        <f t="shared" si="15"/>
        <v>10262</v>
      </c>
      <c r="B293" s="79">
        <f t="shared" si="13"/>
        <v>1000</v>
      </c>
      <c r="C293" s="140">
        <f t="shared" si="14"/>
        <v>746.66666666666663</v>
      </c>
      <c r="D293" s="140">
        <v>6808</v>
      </c>
      <c r="E293" s="178" t="s">
        <v>125</v>
      </c>
      <c r="F293" s="76" t="s">
        <v>599</v>
      </c>
      <c r="G293" s="76" t="s">
        <v>637</v>
      </c>
      <c r="H293" s="86" t="s">
        <v>413</v>
      </c>
      <c r="I293" s="179" t="s">
        <v>954</v>
      </c>
      <c r="J293" s="87">
        <v>898</v>
      </c>
      <c r="K293" s="87">
        <v>1323</v>
      </c>
      <c r="L293" s="87">
        <v>1014</v>
      </c>
      <c r="M293" s="87">
        <v>1357</v>
      </c>
      <c r="N293" s="87">
        <v>2</v>
      </c>
      <c r="O293" s="87">
        <v>1233</v>
      </c>
      <c r="P293" s="87">
        <v>1472</v>
      </c>
      <c r="Q293" s="87">
        <v>929</v>
      </c>
      <c r="R293" s="87">
        <v>1187</v>
      </c>
      <c r="S293" s="87">
        <v>852</v>
      </c>
      <c r="T293" s="87">
        <v>1184</v>
      </c>
      <c r="U293" s="87">
        <v>766</v>
      </c>
      <c r="V293" s="87">
        <v>863</v>
      </c>
      <c r="W293" s="87">
        <v>995</v>
      </c>
      <c r="X293" s="87">
        <v>1279</v>
      </c>
      <c r="Y293" s="87">
        <v>691</v>
      </c>
      <c r="Z293" s="87">
        <v>904</v>
      </c>
      <c r="AA293" s="87">
        <v>811</v>
      </c>
      <c r="AB293" s="87">
        <v>1182</v>
      </c>
      <c r="AC293" s="87">
        <v>1028</v>
      </c>
      <c r="AD293" s="87">
        <v>1039</v>
      </c>
      <c r="AE293" s="87">
        <v>1279</v>
      </c>
      <c r="AF293" s="87">
        <v>1333</v>
      </c>
      <c r="AG293" s="87">
        <v>635</v>
      </c>
      <c r="AH293" s="87">
        <v>573</v>
      </c>
      <c r="AI293" s="87">
        <v>897</v>
      </c>
      <c r="AJ293" s="87">
        <v>1193</v>
      </c>
      <c r="AK293" s="87">
        <v>977</v>
      </c>
      <c r="AL293" s="87">
        <v>864</v>
      </c>
      <c r="AM293" s="87">
        <v>757</v>
      </c>
      <c r="AN293" s="87">
        <v>682</v>
      </c>
      <c r="AO293" s="87">
        <v>1123</v>
      </c>
      <c r="AP293" s="87">
        <v>1372</v>
      </c>
      <c r="AQ293" s="87">
        <v>1328</v>
      </c>
      <c r="AR293" s="87">
        <v>919</v>
      </c>
      <c r="AS293" s="87">
        <v>822</v>
      </c>
      <c r="AT293" s="87">
        <v>657</v>
      </c>
      <c r="AU293" s="87">
        <v>761</v>
      </c>
      <c r="AV293" s="88">
        <v>1000</v>
      </c>
      <c r="AW293" s="88">
        <v>1000</v>
      </c>
      <c r="AX293" s="88">
        <v>851</v>
      </c>
      <c r="AY293" s="88">
        <v>821</v>
      </c>
      <c r="AZ293" s="88">
        <v>850</v>
      </c>
      <c r="BA293" s="88">
        <v>597</v>
      </c>
      <c r="BB293" s="88">
        <v>602</v>
      </c>
      <c r="BC293" s="89">
        <v>585</v>
      </c>
      <c r="BD293" s="89">
        <v>30</v>
      </c>
      <c r="BE293" s="89">
        <v>30</v>
      </c>
      <c r="BF293" s="89">
        <v>39</v>
      </c>
      <c r="BG293" s="89">
        <v>36</v>
      </c>
      <c r="BH293" s="89">
        <v>37</v>
      </c>
      <c r="BI293" s="89">
        <v>37</v>
      </c>
      <c r="BJ293" s="89">
        <v>37</v>
      </c>
      <c r="BK293" s="89">
        <v>31</v>
      </c>
      <c r="BL293" s="89">
        <v>31</v>
      </c>
      <c r="BM293" s="89">
        <v>31</v>
      </c>
      <c r="BN293" s="90">
        <v>30</v>
      </c>
    </row>
    <row r="294" spans="1:66" x14ac:dyDescent="0.45">
      <c r="A294" s="78">
        <f t="shared" si="15"/>
        <v>28</v>
      </c>
      <c r="B294" s="79">
        <f t="shared" si="13"/>
        <v>5</v>
      </c>
      <c r="C294" s="140">
        <f t="shared" si="14"/>
        <v>2</v>
      </c>
      <c r="D294" s="140">
        <v>866</v>
      </c>
      <c r="E294" s="178" t="s">
        <v>125</v>
      </c>
      <c r="F294" s="76" t="s">
        <v>599</v>
      </c>
      <c r="G294" s="76" t="s">
        <v>638</v>
      </c>
      <c r="H294" s="86" t="s">
        <v>414</v>
      </c>
      <c r="I294" s="179" t="s">
        <v>955</v>
      </c>
      <c r="J294" s="87">
        <v>0</v>
      </c>
      <c r="K294" s="87">
        <v>0</v>
      </c>
      <c r="L294" s="87">
        <v>0</v>
      </c>
      <c r="M294" s="87">
        <v>0</v>
      </c>
      <c r="N294" s="87">
        <v>0</v>
      </c>
      <c r="O294" s="87">
        <v>0</v>
      </c>
      <c r="P294" s="87">
        <v>0</v>
      </c>
      <c r="Q294" s="87">
        <v>0</v>
      </c>
      <c r="R294" s="87">
        <v>0</v>
      </c>
      <c r="S294" s="87">
        <v>0</v>
      </c>
      <c r="T294" s="87">
        <v>0</v>
      </c>
      <c r="U294" s="87">
        <v>0</v>
      </c>
      <c r="V294" s="87">
        <v>0</v>
      </c>
      <c r="W294" s="87">
        <v>0</v>
      </c>
      <c r="X294" s="87">
        <v>0</v>
      </c>
      <c r="Y294" s="87">
        <v>0</v>
      </c>
      <c r="Z294" s="87">
        <v>0</v>
      </c>
      <c r="AA294" s="87">
        <v>0</v>
      </c>
      <c r="AB294" s="87">
        <v>0</v>
      </c>
      <c r="AC294" s="87">
        <v>0</v>
      </c>
      <c r="AD294" s="87">
        <v>0</v>
      </c>
      <c r="AE294" s="87">
        <v>0</v>
      </c>
      <c r="AF294" s="87">
        <v>0</v>
      </c>
      <c r="AG294" s="87">
        <v>0</v>
      </c>
      <c r="AH294" s="87">
        <v>0</v>
      </c>
      <c r="AI294" s="87">
        <v>0</v>
      </c>
      <c r="AJ294" s="87">
        <v>0</v>
      </c>
      <c r="AK294" s="87">
        <v>0</v>
      </c>
      <c r="AL294" s="87">
        <v>0</v>
      </c>
      <c r="AM294" s="87">
        <v>0</v>
      </c>
      <c r="AN294" s="87">
        <v>0</v>
      </c>
      <c r="AO294" s="87">
        <v>2</v>
      </c>
      <c r="AP294" s="87">
        <v>11</v>
      </c>
      <c r="AQ294" s="87">
        <v>2</v>
      </c>
      <c r="AR294" s="87">
        <v>7</v>
      </c>
      <c r="AS294" s="87">
        <v>2</v>
      </c>
      <c r="AT294" s="87">
        <v>3</v>
      </c>
      <c r="AU294" s="87">
        <v>1</v>
      </c>
      <c r="AV294" s="88">
        <v>5</v>
      </c>
      <c r="AW294" s="88">
        <v>5</v>
      </c>
      <c r="AX294" s="88">
        <v>1</v>
      </c>
      <c r="AY294" s="88">
        <v>1</v>
      </c>
      <c r="AZ294" s="88">
        <v>1</v>
      </c>
      <c r="BA294" s="88">
        <v>1</v>
      </c>
      <c r="BB294" s="88">
        <v>1</v>
      </c>
      <c r="BC294" s="89">
        <v>1</v>
      </c>
      <c r="BD294" s="89">
        <v>1</v>
      </c>
      <c r="BE294" s="89">
        <v>1</v>
      </c>
      <c r="BF294" s="89">
        <v>1</v>
      </c>
      <c r="BG294" s="89">
        <v>1</v>
      </c>
      <c r="BH294" s="89">
        <v>1</v>
      </c>
      <c r="BI294" s="89">
        <v>1</v>
      </c>
      <c r="BJ294" s="89">
        <v>1</v>
      </c>
      <c r="BK294" s="89">
        <v>1</v>
      </c>
      <c r="BL294" s="89">
        <v>1</v>
      </c>
      <c r="BM294" s="89">
        <v>1</v>
      </c>
      <c r="BN294" s="90">
        <v>1</v>
      </c>
    </row>
    <row r="295" spans="1:66" x14ac:dyDescent="0.45">
      <c r="A295" s="78">
        <f t="shared" si="15"/>
        <v>410</v>
      </c>
      <c r="B295" s="79">
        <f t="shared" si="13"/>
        <v>40</v>
      </c>
      <c r="C295" s="140">
        <f t="shared" si="14"/>
        <v>0</v>
      </c>
      <c r="D295" s="140">
        <v>0</v>
      </c>
      <c r="E295" s="178" t="s">
        <v>125</v>
      </c>
      <c r="F295" s="76" t="s">
        <v>599</v>
      </c>
      <c r="G295" s="76" t="s">
        <v>638</v>
      </c>
      <c r="H295" s="86" t="s">
        <v>415</v>
      </c>
      <c r="I295" s="179" t="s">
        <v>956</v>
      </c>
      <c r="J295" s="87">
        <v>226</v>
      </c>
      <c r="K295" s="87">
        <v>204</v>
      </c>
      <c r="L295" s="87">
        <v>134</v>
      </c>
      <c r="M295" s="87">
        <v>199</v>
      </c>
      <c r="N295" s="87">
        <v>191</v>
      </c>
      <c r="O295" s="87">
        <v>250</v>
      </c>
      <c r="P295" s="87">
        <v>401</v>
      </c>
      <c r="Q295" s="87">
        <v>131</v>
      </c>
      <c r="R295" s="87">
        <v>202</v>
      </c>
      <c r="S295" s="87">
        <v>271</v>
      </c>
      <c r="T295" s="87">
        <v>283</v>
      </c>
      <c r="U295" s="87">
        <v>476</v>
      </c>
      <c r="V295" s="87">
        <v>349</v>
      </c>
      <c r="W295" s="87">
        <v>983</v>
      </c>
      <c r="X295" s="87">
        <v>666</v>
      </c>
      <c r="Y295" s="87">
        <v>341</v>
      </c>
      <c r="Z295" s="87">
        <v>0</v>
      </c>
      <c r="AA295" s="87">
        <v>0</v>
      </c>
      <c r="AB295" s="87">
        <v>0</v>
      </c>
      <c r="AC295" s="87">
        <v>0</v>
      </c>
      <c r="AD295" s="87">
        <v>0</v>
      </c>
      <c r="AE295" s="87">
        <v>0</v>
      </c>
      <c r="AF295" s="87">
        <v>1</v>
      </c>
      <c r="AG295" s="87">
        <v>239</v>
      </c>
      <c r="AH295" s="87">
        <v>89</v>
      </c>
      <c r="AI295" s="87">
        <v>48</v>
      </c>
      <c r="AJ295" s="87">
        <v>43</v>
      </c>
      <c r="AK295" s="87">
        <v>20</v>
      </c>
      <c r="AL295" s="87">
        <v>30</v>
      </c>
      <c r="AM295" s="87">
        <v>30</v>
      </c>
      <c r="AN295" s="87">
        <v>34</v>
      </c>
      <c r="AO295" s="87">
        <v>46</v>
      </c>
      <c r="AP295" s="87">
        <v>133</v>
      </c>
      <c r="AQ295" s="87">
        <v>117</v>
      </c>
      <c r="AR295" s="87">
        <v>0</v>
      </c>
      <c r="AS295" s="87">
        <v>0</v>
      </c>
      <c r="AT295" s="87">
        <v>0</v>
      </c>
      <c r="AU295" s="87">
        <v>0</v>
      </c>
      <c r="AV295" s="88">
        <v>40</v>
      </c>
      <c r="AW295" s="88">
        <v>40</v>
      </c>
      <c r="AX295" s="88">
        <v>7</v>
      </c>
      <c r="AY295" s="88">
        <v>7</v>
      </c>
      <c r="AZ295" s="88">
        <v>7</v>
      </c>
      <c r="BA295" s="88">
        <v>7</v>
      </c>
      <c r="BB295" s="88">
        <v>7</v>
      </c>
      <c r="BC295" s="89">
        <v>7</v>
      </c>
      <c r="BD295" s="89">
        <v>7</v>
      </c>
      <c r="BE295" s="89">
        <v>7</v>
      </c>
      <c r="BF295" s="89">
        <v>7</v>
      </c>
      <c r="BG295" s="89">
        <v>7</v>
      </c>
      <c r="BH295" s="89">
        <v>7</v>
      </c>
      <c r="BI295" s="89">
        <v>7</v>
      </c>
      <c r="BJ295" s="89">
        <v>7</v>
      </c>
      <c r="BK295" s="89">
        <v>7</v>
      </c>
      <c r="BL295" s="89">
        <v>7</v>
      </c>
      <c r="BM295" s="89">
        <v>7</v>
      </c>
      <c r="BN295" s="90">
        <v>7</v>
      </c>
    </row>
    <row r="296" spans="1:66" x14ac:dyDescent="0.45">
      <c r="A296" s="78">
        <f t="shared" si="15"/>
        <v>532</v>
      </c>
      <c r="B296" s="79">
        <f t="shared" si="13"/>
        <v>70</v>
      </c>
      <c r="C296" s="140">
        <f t="shared" si="14"/>
        <v>95.666666666666671</v>
      </c>
      <c r="D296" s="140">
        <v>239</v>
      </c>
      <c r="E296" s="178" t="s">
        <v>125</v>
      </c>
      <c r="F296" s="76" t="s">
        <v>599</v>
      </c>
      <c r="G296" s="76" t="s">
        <v>638</v>
      </c>
      <c r="H296" s="86" t="s">
        <v>416</v>
      </c>
      <c r="I296" s="179" t="s">
        <v>957</v>
      </c>
      <c r="J296" s="87">
        <v>187</v>
      </c>
      <c r="K296" s="87">
        <v>246</v>
      </c>
      <c r="L296" s="87">
        <v>227</v>
      </c>
      <c r="M296" s="87">
        <v>232</v>
      </c>
      <c r="N296" s="87">
        <v>198</v>
      </c>
      <c r="O296" s="87">
        <v>165</v>
      </c>
      <c r="P296" s="87">
        <v>329</v>
      </c>
      <c r="Q296" s="87">
        <v>0</v>
      </c>
      <c r="R296" s="87">
        <v>0</v>
      </c>
      <c r="S296" s="87">
        <v>0</v>
      </c>
      <c r="T296" s="87">
        <v>0</v>
      </c>
      <c r="U296" s="87">
        <v>0</v>
      </c>
      <c r="V296" s="87">
        <v>0</v>
      </c>
      <c r="W296" s="87">
        <v>318</v>
      </c>
      <c r="X296" s="87">
        <v>201</v>
      </c>
      <c r="Y296" s="87">
        <v>257</v>
      </c>
      <c r="Z296" s="87">
        <v>69</v>
      </c>
      <c r="AA296" s="87">
        <v>34</v>
      </c>
      <c r="AB296" s="87">
        <v>76</v>
      </c>
      <c r="AC296" s="87">
        <v>53</v>
      </c>
      <c r="AD296" s="87">
        <v>44</v>
      </c>
      <c r="AE296" s="87">
        <v>102</v>
      </c>
      <c r="AF296" s="87">
        <v>122</v>
      </c>
      <c r="AG296" s="87">
        <v>47</v>
      </c>
      <c r="AH296" s="87">
        <v>60</v>
      </c>
      <c r="AI296" s="87">
        <v>57</v>
      </c>
      <c r="AJ296" s="87">
        <v>73</v>
      </c>
      <c r="AK296" s="87">
        <v>67</v>
      </c>
      <c r="AL296" s="87">
        <v>99</v>
      </c>
      <c r="AM296" s="87">
        <v>0</v>
      </c>
      <c r="AN296" s="87">
        <v>0</v>
      </c>
      <c r="AO296" s="87">
        <v>49</v>
      </c>
      <c r="AP296" s="87">
        <v>30</v>
      </c>
      <c r="AQ296" s="87">
        <v>0</v>
      </c>
      <c r="AR296" s="87">
        <v>0</v>
      </c>
      <c r="AS296" s="87">
        <v>129</v>
      </c>
      <c r="AT296" s="87">
        <v>93</v>
      </c>
      <c r="AU296" s="87">
        <v>65</v>
      </c>
      <c r="AV296" s="88">
        <v>70</v>
      </c>
      <c r="AW296" s="88">
        <v>70</v>
      </c>
      <c r="AX296" s="88">
        <v>70</v>
      </c>
      <c r="AY296" s="88">
        <v>70</v>
      </c>
      <c r="AZ296" s="88">
        <v>70</v>
      </c>
      <c r="BA296" s="88">
        <v>70</v>
      </c>
      <c r="BB296" s="88">
        <v>70</v>
      </c>
      <c r="BC296" s="89">
        <v>70</v>
      </c>
      <c r="BD296" s="89">
        <v>70</v>
      </c>
      <c r="BE296" s="89">
        <v>70</v>
      </c>
      <c r="BF296" s="89">
        <v>70</v>
      </c>
      <c r="BG296" s="89">
        <v>70</v>
      </c>
      <c r="BH296" s="89">
        <v>70</v>
      </c>
      <c r="BI296" s="89">
        <v>70</v>
      </c>
      <c r="BJ296" s="89">
        <v>70</v>
      </c>
      <c r="BK296" s="89">
        <v>70</v>
      </c>
      <c r="BL296" s="89">
        <v>70</v>
      </c>
      <c r="BM296" s="89">
        <v>70</v>
      </c>
      <c r="BN296" s="90">
        <v>70</v>
      </c>
    </row>
    <row r="297" spans="1:66" x14ac:dyDescent="0.45">
      <c r="A297" s="78">
        <f t="shared" si="15"/>
        <v>78</v>
      </c>
      <c r="B297" s="79">
        <f t="shared" si="13"/>
        <v>5</v>
      </c>
      <c r="C297" s="140">
        <f t="shared" si="14"/>
        <v>6.666666666666667</v>
      </c>
      <c r="D297" s="140">
        <v>366</v>
      </c>
      <c r="E297" s="178" t="s">
        <v>125</v>
      </c>
      <c r="F297" s="76" t="s">
        <v>599</v>
      </c>
      <c r="G297" s="76" t="s">
        <v>638</v>
      </c>
      <c r="H297" s="86" t="s">
        <v>417</v>
      </c>
      <c r="I297" s="179" t="s">
        <v>958</v>
      </c>
      <c r="J297" s="87">
        <v>16</v>
      </c>
      <c r="K297" s="87">
        <v>6</v>
      </c>
      <c r="L297" s="87">
        <v>12</v>
      </c>
      <c r="M297" s="87">
        <v>30</v>
      </c>
      <c r="N297" s="87">
        <v>45</v>
      </c>
      <c r="O297" s="87">
        <v>40</v>
      </c>
      <c r="P297" s="87">
        <v>114</v>
      </c>
      <c r="Q297" s="87">
        <v>0</v>
      </c>
      <c r="R297" s="87">
        <v>0</v>
      </c>
      <c r="S297" s="87">
        <v>0</v>
      </c>
      <c r="T297" s="87">
        <v>0</v>
      </c>
      <c r="U297" s="87">
        <v>0</v>
      </c>
      <c r="V297" s="87">
        <v>0</v>
      </c>
      <c r="W297" s="87">
        <v>0</v>
      </c>
      <c r="X297" s="87">
        <v>47</v>
      </c>
      <c r="Y297" s="87">
        <v>27</v>
      </c>
      <c r="Z297" s="87">
        <v>8</v>
      </c>
      <c r="AA297" s="87">
        <v>5</v>
      </c>
      <c r="AB297" s="87">
        <v>5</v>
      </c>
      <c r="AC297" s="87">
        <v>11</v>
      </c>
      <c r="AD297" s="87">
        <v>2</v>
      </c>
      <c r="AE297" s="87">
        <v>6</v>
      </c>
      <c r="AF297" s="87">
        <v>2</v>
      </c>
      <c r="AG297" s="87">
        <v>4</v>
      </c>
      <c r="AH297" s="87">
        <v>2</v>
      </c>
      <c r="AI297" s="87">
        <v>1</v>
      </c>
      <c r="AJ297" s="87">
        <v>13</v>
      </c>
      <c r="AK297" s="87">
        <v>4</v>
      </c>
      <c r="AL297" s="87">
        <v>2</v>
      </c>
      <c r="AM297" s="87">
        <v>0</v>
      </c>
      <c r="AN297" s="87">
        <v>0</v>
      </c>
      <c r="AO297" s="87">
        <v>22</v>
      </c>
      <c r="AP297" s="87">
        <v>9</v>
      </c>
      <c r="AQ297" s="87">
        <v>21</v>
      </c>
      <c r="AR297" s="87">
        <v>0</v>
      </c>
      <c r="AS297" s="87">
        <v>17</v>
      </c>
      <c r="AT297" s="87">
        <v>2</v>
      </c>
      <c r="AU297" s="87">
        <v>1</v>
      </c>
      <c r="AV297" s="88">
        <v>5</v>
      </c>
      <c r="AW297" s="88">
        <v>5</v>
      </c>
      <c r="AX297" s="88">
        <v>1</v>
      </c>
      <c r="AY297" s="88">
        <v>1</v>
      </c>
      <c r="AZ297" s="88">
        <v>1</v>
      </c>
      <c r="BA297" s="88">
        <v>1</v>
      </c>
      <c r="BB297" s="88">
        <v>1</v>
      </c>
      <c r="BC297" s="89">
        <v>1</v>
      </c>
      <c r="BD297" s="89">
        <v>1</v>
      </c>
      <c r="BE297" s="89">
        <v>1</v>
      </c>
      <c r="BF297" s="89">
        <v>1</v>
      </c>
      <c r="BG297" s="89">
        <v>1</v>
      </c>
      <c r="BH297" s="89">
        <v>1</v>
      </c>
      <c r="BI297" s="89">
        <v>1</v>
      </c>
      <c r="BJ297" s="89">
        <v>1</v>
      </c>
      <c r="BK297" s="89">
        <v>1</v>
      </c>
      <c r="BL297" s="89">
        <v>1</v>
      </c>
      <c r="BM297" s="89">
        <v>1</v>
      </c>
      <c r="BN297" s="90">
        <v>1</v>
      </c>
    </row>
    <row r="298" spans="1:66" x14ac:dyDescent="0.45">
      <c r="A298" s="78">
        <f t="shared" si="15"/>
        <v>185</v>
      </c>
      <c r="B298" s="79">
        <f t="shared" si="13"/>
        <v>20</v>
      </c>
      <c r="C298" s="140">
        <f t="shared" si="14"/>
        <v>12.666666666666666</v>
      </c>
      <c r="D298" s="140">
        <v>301</v>
      </c>
      <c r="E298" s="178" t="s">
        <v>125</v>
      </c>
      <c r="F298" s="76" t="s">
        <v>599</v>
      </c>
      <c r="G298" s="76" t="s">
        <v>638</v>
      </c>
      <c r="H298" s="86" t="s">
        <v>418</v>
      </c>
      <c r="I298" s="179" t="s">
        <v>959</v>
      </c>
      <c r="J298" s="87">
        <v>38</v>
      </c>
      <c r="K298" s="87">
        <v>41</v>
      </c>
      <c r="L298" s="87">
        <v>161</v>
      </c>
      <c r="M298" s="87">
        <v>257</v>
      </c>
      <c r="N298" s="87">
        <v>89</v>
      </c>
      <c r="O298" s="87">
        <v>70</v>
      </c>
      <c r="P298" s="87">
        <v>162</v>
      </c>
      <c r="Q298" s="87">
        <v>0</v>
      </c>
      <c r="R298" s="87">
        <v>0</v>
      </c>
      <c r="S298" s="87">
        <v>0</v>
      </c>
      <c r="T298" s="87">
        <v>0</v>
      </c>
      <c r="U298" s="87">
        <v>0</v>
      </c>
      <c r="V298" s="87">
        <v>0</v>
      </c>
      <c r="W298" s="87">
        <v>0</v>
      </c>
      <c r="X298" s="87">
        <v>0</v>
      </c>
      <c r="Y298" s="87">
        <v>33</v>
      </c>
      <c r="Z298" s="87">
        <v>68</v>
      </c>
      <c r="AA298" s="87">
        <v>27</v>
      </c>
      <c r="AB298" s="87">
        <v>29</v>
      </c>
      <c r="AC298" s="87">
        <v>26</v>
      </c>
      <c r="AD298" s="87">
        <v>21</v>
      </c>
      <c r="AE298" s="87">
        <v>23</v>
      </c>
      <c r="AF298" s="87">
        <v>14</v>
      </c>
      <c r="AG298" s="87">
        <v>22</v>
      </c>
      <c r="AH298" s="87">
        <v>22</v>
      </c>
      <c r="AI298" s="87">
        <v>19</v>
      </c>
      <c r="AJ298" s="87">
        <v>11</v>
      </c>
      <c r="AK298" s="87">
        <v>22</v>
      </c>
      <c r="AL298" s="87">
        <v>19</v>
      </c>
      <c r="AM298" s="87">
        <v>0</v>
      </c>
      <c r="AN298" s="87">
        <v>0</v>
      </c>
      <c r="AO298" s="87">
        <v>19</v>
      </c>
      <c r="AP298" s="87">
        <v>4</v>
      </c>
      <c r="AQ298" s="87">
        <v>66</v>
      </c>
      <c r="AR298" s="87">
        <v>17</v>
      </c>
      <c r="AS298" s="87">
        <v>18</v>
      </c>
      <c r="AT298" s="87">
        <v>11</v>
      </c>
      <c r="AU298" s="87">
        <v>9</v>
      </c>
      <c r="AV298" s="88">
        <v>20</v>
      </c>
      <c r="AW298" s="88">
        <v>20</v>
      </c>
      <c r="AX298" s="88">
        <v>5</v>
      </c>
      <c r="AY298" s="88">
        <v>8</v>
      </c>
      <c r="AZ298" s="88">
        <v>4</v>
      </c>
      <c r="BA298" s="88">
        <v>9</v>
      </c>
      <c r="BB298" s="88">
        <v>4</v>
      </c>
      <c r="BC298" s="89">
        <v>8</v>
      </c>
      <c r="BD298" s="89">
        <v>6</v>
      </c>
      <c r="BE298" s="89">
        <v>8</v>
      </c>
      <c r="BF298" s="89">
        <v>4</v>
      </c>
      <c r="BG298" s="89">
        <v>6</v>
      </c>
      <c r="BH298" s="89">
        <v>7</v>
      </c>
      <c r="BI298" s="89">
        <v>7</v>
      </c>
      <c r="BJ298" s="89">
        <v>7</v>
      </c>
      <c r="BK298" s="89">
        <v>7</v>
      </c>
      <c r="BL298" s="89">
        <v>7</v>
      </c>
      <c r="BM298" s="89">
        <v>5</v>
      </c>
      <c r="BN298" s="90">
        <v>6</v>
      </c>
    </row>
    <row r="299" spans="1:66" x14ac:dyDescent="0.45">
      <c r="A299" s="78">
        <f t="shared" si="15"/>
        <v>56</v>
      </c>
      <c r="B299" s="79">
        <f t="shared" si="13"/>
        <v>5</v>
      </c>
      <c r="C299" s="140">
        <f t="shared" si="14"/>
        <v>7.666666666666667</v>
      </c>
      <c r="D299" s="140">
        <v>2446</v>
      </c>
      <c r="E299" s="178" t="s">
        <v>125</v>
      </c>
      <c r="F299" s="76" t="s">
        <v>599</v>
      </c>
      <c r="G299" s="76" t="s">
        <v>638</v>
      </c>
      <c r="H299" s="86" t="s">
        <v>419</v>
      </c>
      <c r="I299" s="179" t="s">
        <v>960</v>
      </c>
      <c r="J299" s="87">
        <v>0</v>
      </c>
      <c r="K299" s="87">
        <v>0</v>
      </c>
      <c r="L299" s="87">
        <v>0</v>
      </c>
      <c r="M299" s="87">
        <v>0</v>
      </c>
      <c r="N299" s="87">
        <v>0</v>
      </c>
      <c r="O299" s="87">
        <v>0</v>
      </c>
      <c r="P299" s="87">
        <v>0</v>
      </c>
      <c r="Q299" s="87">
        <v>0</v>
      </c>
      <c r="R299" s="87">
        <v>0</v>
      </c>
      <c r="S299" s="87">
        <v>0</v>
      </c>
      <c r="T299" s="87">
        <v>0</v>
      </c>
      <c r="U299" s="87">
        <v>0</v>
      </c>
      <c r="V299" s="87">
        <v>0</v>
      </c>
      <c r="W299" s="87">
        <v>0</v>
      </c>
      <c r="X299" s="87">
        <v>0</v>
      </c>
      <c r="Y299" s="87">
        <v>0</v>
      </c>
      <c r="Z299" s="87">
        <v>0</v>
      </c>
      <c r="AA299" s="87">
        <v>0</v>
      </c>
      <c r="AB299" s="87">
        <v>0</v>
      </c>
      <c r="AC299" s="87">
        <v>0</v>
      </c>
      <c r="AD299" s="87">
        <v>0</v>
      </c>
      <c r="AE299" s="87">
        <v>0</v>
      </c>
      <c r="AF299" s="87">
        <v>0</v>
      </c>
      <c r="AG299" s="87">
        <v>0</v>
      </c>
      <c r="AH299" s="87">
        <v>0</v>
      </c>
      <c r="AI299" s="87">
        <v>0</v>
      </c>
      <c r="AJ299" s="87">
        <v>0</v>
      </c>
      <c r="AK299" s="87">
        <v>0</v>
      </c>
      <c r="AL299" s="87">
        <v>0</v>
      </c>
      <c r="AM299" s="87">
        <v>0</v>
      </c>
      <c r="AN299" s="87">
        <v>0</v>
      </c>
      <c r="AO299" s="87">
        <v>0</v>
      </c>
      <c r="AP299" s="87">
        <v>13</v>
      </c>
      <c r="AQ299" s="87">
        <v>13</v>
      </c>
      <c r="AR299" s="87">
        <v>7</v>
      </c>
      <c r="AS299" s="87">
        <v>6</v>
      </c>
      <c r="AT299" s="87">
        <v>12</v>
      </c>
      <c r="AU299" s="87">
        <v>5</v>
      </c>
      <c r="AV299" s="88">
        <v>5</v>
      </c>
      <c r="AW299" s="88">
        <v>5</v>
      </c>
      <c r="AX299" s="88">
        <v>10</v>
      </c>
      <c r="AY299" s="88">
        <v>10</v>
      </c>
      <c r="AZ299" s="88">
        <v>10</v>
      </c>
      <c r="BA299" s="88">
        <v>10</v>
      </c>
      <c r="BB299" s="88">
        <v>10</v>
      </c>
      <c r="BC299" s="89">
        <v>10</v>
      </c>
      <c r="BD299" s="89">
        <v>10</v>
      </c>
      <c r="BE299" s="89">
        <v>10</v>
      </c>
      <c r="BF299" s="89">
        <v>10</v>
      </c>
      <c r="BG299" s="89">
        <v>10</v>
      </c>
      <c r="BH299" s="89">
        <v>10</v>
      </c>
      <c r="BI299" s="89">
        <v>10</v>
      </c>
      <c r="BJ299" s="89">
        <v>10</v>
      </c>
      <c r="BK299" s="89">
        <v>10</v>
      </c>
      <c r="BL299" s="89">
        <v>10</v>
      </c>
      <c r="BM299" s="89">
        <v>10</v>
      </c>
      <c r="BN299" s="90">
        <v>10</v>
      </c>
    </row>
    <row r="300" spans="1:66" x14ac:dyDescent="0.45">
      <c r="A300" s="78">
        <f t="shared" si="15"/>
        <v>2529</v>
      </c>
      <c r="B300" s="79">
        <f t="shared" si="13"/>
        <v>50</v>
      </c>
      <c r="C300" s="140">
        <f t="shared" si="14"/>
        <v>222.33333333333334</v>
      </c>
      <c r="D300" s="140">
        <v>985</v>
      </c>
      <c r="E300" s="178" t="s">
        <v>125</v>
      </c>
      <c r="F300" s="76" t="s">
        <v>599</v>
      </c>
      <c r="G300" s="76" t="s">
        <v>639</v>
      </c>
      <c r="H300" s="86" t="s">
        <v>420</v>
      </c>
      <c r="I300" s="179" t="s">
        <v>961</v>
      </c>
      <c r="J300" s="87">
        <v>33</v>
      </c>
      <c r="K300" s="87">
        <v>36</v>
      </c>
      <c r="L300" s="87">
        <v>55</v>
      </c>
      <c r="M300" s="87">
        <v>60</v>
      </c>
      <c r="N300" s="87">
        <v>0</v>
      </c>
      <c r="O300" s="87">
        <v>0</v>
      </c>
      <c r="P300" s="87">
        <v>0</v>
      </c>
      <c r="Q300" s="87">
        <v>0</v>
      </c>
      <c r="R300" s="87">
        <v>0</v>
      </c>
      <c r="S300" s="87">
        <v>0</v>
      </c>
      <c r="T300" s="87">
        <v>0</v>
      </c>
      <c r="U300" s="87">
        <v>0</v>
      </c>
      <c r="V300" s="87">
        <v>0</v>
      </c>
      <c r="W300" s="87">
        <v>0</v>
      </c>
      <c r="X300" s="87">
        <v>0</v>
      </c>
      <c r="Y300" s="87">
        <v>0</v>
      </c>
      <c r="Z300" s="87">
        <v>0</v>
      </c>
      <c r="AA300" s="87">
        <v>0</v>
      </c>
      <c r="AB300" s="87">
        <v>0</v>
      </c>
      <c r="AC300" s="87">
        <v>0</v>
      </c>
      <c r="AD300" s="87">
        <v>0</v>
      </c>
      <c r="AE300" s="87">
        <v>0</v>
      </c>
      <c r="AF300" s="87">
        <v>0</v>
      </c>
      <c r="AG300" s="87">
        <v>0</v>
      </c>
      <c r="AH300" s="87">
        <v>37</v>
      </c>
      <c r="AI300" s="87">
        <v>52</v>
      </c>
      <c r="AJ300" s="87">
        <v>146</v>
      </c>
      <c r="AK300" s="87">
        <v>189</v>
      </c>
      <c r="AL300" s="87">
        <v>202</v>
      </c>
      <c r="AM300" s="87">
        <v>178</v>
      </c>
      <c r="AN300" s="87">
        <v>209</v>
      </c>
      <c r="AO300" s="87">
        <v>168</v>
      </c>
      <c r="AP300" s="87">
        <v>331</v>
      </c>
      <c r="AQ300" s="87">
        <v>306</v>
      </c>
      <c r="AR300" s="87">
        <v>279</v>
      </c>
      <c r="AS300" s="87">
        <v>269</v>
      </c>
      <c r="AT300" s="87">
        <v>319</v>
      </c>
      <c r="AU300" s="87">
        <v>79</v>
      </c>
      <c r="AV300" s="88">
        <v>50</v>
      </c>
      <c r="AW300" s="88">
        <v>50</v>
      </c>
      <c r="AX300" s="88">
        <v>42</v>
      </c>
      <c r="AY300" s="88">
        <v>42</v>
      </c>
      <c r="AZ300" s="88">
        <v>42</v>
      </c>
      <c r="BA300" s="88">
        <v>2</v>
      </c>
      <c r="BB300" s="88">
        <v>2</v>
      </c>
      <c r="BC300" s="89">
        <v>2</v>
      </c>
      <c r="BD300" s="89">
        <v>2</v>
      </c>
      <c r="BE300" s="89">
        <v>2</v>
      </c>
      <c r="BF300" s="89">
        <v>2</v>
      </c>
      <c r="BG300" s="89">
        <v>2</v>
      </c>
      <c r="BH300" s="89">
        <v>2</v>
      </c>
      <c r="BI300" s="89">
        <v>2</v>
      </c>
      <c r="BJ300" s="89">
        <v>2</v>
      </c>
      <c r="BK300" s="89">
        <v>2</v>
      </c>
      <c r="BL300" s="89">
        <v>2</v>
      </c>
      <c r="BM300" s="89">
        <v>2</v>
      </c>
      <c r="BN300" s="90">
        <v>2</v>
      </c>
    </row>
    <row r="301" spans="1:66" x14ac:dyDescent="0.45">
      <c r="A301" s="78">
        <f t="shared" si="15"/>
        <v>5407</v>
      </c>
      <c r="B301" s="79">
        <f t="shared" si="13"/>
        <v>45</v>
      </c>
      <c r="C301" s="140">
        <f t="shared" si="14"/>
        <v>265</v>
      </c>
      <c r="D301" s="140">
        <v>2891</v>
      </c>
      <c r="E301" s="178" t="s">
        <v>125</v>
      </c>
      <c r="F301" s="76" t="s">
        <v>599</v>
      </c>
      <c r="G301" s="76" t="s">
        <v>639</v>
      </c>
      <c r="H301" s="86" t="s">
        <v>421</v>
      </c>
      <c r="I301" s="179" t="s">
        <v>962</v>
      </c>
      <c r="J301" s="87">
        <v>79</v>
      </c>
      <c r="K301" s="87">
        <v>122</v>
      </c>
      <c r="L301" s="87">
        <v>306</v>
      </c>
      <c r="M301" s="87">
        <v>177</v>
      </c>
      <c r="N301" s="87">
        <v>0</v>
      </c>
      <c r="O301" s="87">
        <v>0</v>
      </c>
      <c r="P301" s="87">
        <v>0</v>
      </c>
      <c r="Q301" s="87">
        <v>0</v>
      </c>
      <c r="R301" s="87">
        <v>0</v>
      </c>
      <c r="S301" s="87">
        <v>0</v>
      </c>
      <c r="T301" s="87">
        <v>0</v>
      </c>
      <c r="U301" s="87">
        <v>97</v>
      </c>
      <c r="V301" s="87">
        <v>111</v>
      </c>
      <c r="W301" s="87">
        <v>137</v>
      </c>
      <c r="X301" s="87">
        <v>603</v>
      </c>
      <c r="Y301" s="87">
        <v>320</v>
      </c>
      <c r="Z301" s="87">
        <v>0</v>
      </c>
      <c r="AA301" s="87">
        <v>0</v>
      </c>
      <c r="AB301" s="87">
        <v>0</v>
      </c>
      <c r="AC301" s="87">
        <v>0</v>
      </c>
      <c r="AD301" s="87">
        <v>573</v>
      </c>
      <c r="AE301" s="87">
        <v>573</v>
      </c>
      <c r="AF301" s="87">
        <v>772</v>
      </c>
      <c r="AG301" s="87">
        <v>809</v>
      </c>
      <c r="AH301" s="87">
        <v>618</v>
      </c>
      <c r="AI301" s="87">
        <v>488</v>
      </c>
      <c r="AJ301" s="87">
        <v>854</v>
      </c>
      <c r="AK301" s="87">
        <v>747</v>
      </c>
      <c r="AL301" s="87">
        <v>660</v>
      </c>
      <c r="AM301" s="87">
        <v>747</v>
      </c>
      <c r="AN301" s="87">
        <v>583</v>
      </c>
      <c r="AO301" s="87">
        <v>899</v>
      </c>
      <c r="AP301" s="87">
        <v>936</v>
      </c>
      <c r="AQ301" s="87">
        <v>40</v>
      </c>
      <c r="AR301" s="87">
        <v>0</v>
      </c>
      <c r="AS301" s="87">
        <v>0</v>
      </c>
      <c r="AT301" s="87">
        <v>512</v>
      </c>
      <c r="AU301" s="87">
        <v>283</v>
      </c>
      <c r="AV301" s="88">
        <v>45</v>
      </c>
      <c r="AW301" s="88">
        <v>45</v>
      </c>
      <c r="AX301" s="88">
        <v>22</v>
      </c>
      <c r="AY301" s="88">
        <v>23</v>
      </c>
      <c r="AZ301" s="88">
        <v>22</v>
      </c>
      <c r="BA301" s="88">
        <v>6</v>
      </c>
      <c r="BB301" s="88">
        <v>6</v>
      </c>
      <c r="BC301" s="89">
        <v>6</v>
      </c>
      <c r="BD301" s="89">
        <v>6</v>
      </c>
      <c r="BE301" s="89">
        <v>9</v>
      </c>
      <c r="BF301" s="89">
        <v>9</v>
      </c>
      <c r="BG301" s="89">
        <v>12</v>
      </c>
      <c r="BH301" s="89">
        <v>12</v>
      </c>
      <c r="BI301" s="89">
        <v>10</v>
      </c>
      <c r="BJ301" s="89">
        <v>10</v>
      </c>
      <c r="BK301" s="89">
        <v>9</v>
      </c>
      <c r="BL301" s="89">
        <v>9</v>
      </c>
      <c r="BM301" s="89">
        <v>9</v>
      </c>
      <c r="BN301" s="90">
        <v>9</v>
      </c>
    </row>
    <row r="302" spans="1:66" x14ac:dyDescent="0.45">
      <c r="A302" s="78">
        <f t="shared" si="15"/>
        <v>9743</v>
      </c>
      <c r="B302" s="79">
        <f t="shared" si="13"/>
        <v>100</v>
      </c>
      <c r="C302" s="140">
        <f t="shared" si="14"/>
        <v>592.33333333333337</v>
      </c>
      <c r="D302" s="140">
        <v>7023</v>
      </c>
      <c r="E302" s="178" t="s">
        <v>125</v>
      </c>
      <c r="F302" s="76" t="s">
        <v>599</v>
      </c>
      <c r="G302" s="76" t="s">
        <v>639</v>
      </c>
      <c r="H302" s="86" t="s">
        <v>422</v>
      </c>
      <c r="I302" s="179" t="s">
        <v>963</v>
      </c>
      <c r="J302" s="87">
        <v>68</v>
      </c>
      <c r="K302" s="87">
        <v>134</v>
      </c>
      <c r="L302" s="87">
        <v>96</v>
      </c>
      <c r="M302" s="87">
        <v>196</v>
      </c>
      <c r="N302" s="87">
        <v>35</v>
      </c>
      <c r="O302" s="87">
        <v>0</v>
      </c>
      <c r="P302" s="87">
        <v>0</v>
      </c>
      <c r="Q302" s="87">
        <v>0</v>
      </c>
      <c r="R302" s="87">
        <v>0</v>
      </c>
      <c r="S302" s="87">
        <v>0</v>
      </c>
      <c r="T302" s="87">
        <v>1</v>
      </c>
      <c r="U302" s="87">
        <v>138</v>
      </c>
      <c r="V302" s="87">
        <v>241</v>
      </c>
      <c r="W302" s="87">
        <v>639</v>
      </c>
      <c r="X302" s="87">
        <v>1822</v>
      </c>
      <c r="Y302" s="87">
        <v>877</v>
      </c>
      <c r="Z302" s="87">
        <v>0</v>
      </c>
      <c r="AA302" s="87">
        <v>0</v>
      </c>
      <c r="AB302" s="87">
        <v>0</v>
      </c>
      <c r="AC302" s="87">
        <v>0</v>
      </c>
      <c r="AD302" s="87">
        <v>1048</v>
      </c>
      <c r="AE302" s="87">
        <v>794</v>
      </c>
      <c r="AF302" s="87">
        <v>855</v>
      </c>
      <c r="AG302" s="87">
        <v>890</v>
      </c>
      <c r="AH302" s="87">
        <v>911</v>
      </c>
      <c r="AI302" s="87">
        <v>735</v>
      </c>
      <c r="AJ302" s="87">
        <v>946</v>
      </c>
      <c r="AK302" s="87">
        <v>639</v>
      </c>
      <c r="AL302" s="87">
        <v>1009</v>
      </c>
      <c r="AM302" s="87">
        <v>908</v>
      </c>
      <c r="AN302" s="87">
        <v>641</v>
      </c>
      <c r="AO302" s="87">
        <v>1019</v>
      </c>
      <c r="AP302" s="87">
        <v>1484</v>
      </c>
      <c r="AQ302" s="87">
        <v>1390</v>
      </c>
      <c r="AR302" s="87">
        <v>876</v>
      </c>
      <c r="AS302" s="87">
        <v>868</v>
      </c>
      <c r="AT302" s="87">
        <v>724</v>
      </c>
      <c r="AU302" s="87">
        <v>185</v>
      </c>
      <c r="AV302" s="88">
        <v>100</v>
      </c>
      <c r="AW302" s="88">
        <v>100</v>
      </c>
      <c r="AX302" s="88">
        <v>79</v>
      </c>
      <c r="AY302" s="88">
        <v>74</v>
      </c>
      <c r="AZ302" s="88">
        <v>75</v>
      </c>
      <c r="BA302" s="88">
        <v>11</v>
      </c>
      <c r="BB302" s="88">
        <v>12</v>
      </c>
      <c r="BC302" s="89">
        <v>11</v>
      </c>
      <c r="BD302" s="89">
        <v>12</v>
      </c>
      <c r="BE302" s="89">
        <v>17</v>
      </c>
      <c r="BF302" s="89">
        <v>18</v>
      </c>
      <c r="BG302" s="89">
        <v>18</v>
      </c>
      <c r="BH302" s="89">
        <v>18</v>
      </c>
      <c r="BI302" s="89">
        <v>16</v>
      </c>
      <c r="BJ302" s="89">
        <v>16</v>
      </c>
      <c r="BK302" s="89">
        <v>11</v>
      </c>
      <c r="BL302" s="89">
        <v>12</v>
      </c>
      <c r="BM302" s="89">
        <v>11</v>
      </c>
      <c r="BN302" s="90">
        <v>12</v>
      </c>
    </row>
    <row r="303" spans="1:66" x14ac:dyDescent="0.45">
      <c r="A303" s="78">
        <f t="shared" si="15"/>
        <v>8100</v>
      </c>
      <c r="B303" s="79">
        <f t="shared" si="13"/>
        <v>120</v>
      </c>
      <c r="C303" s="140">
        <f t="shared" si="14"/>
        <v>472.66666666666669</v>
      </c>
      <c r="D303" s="140">
        <v>267</v>
      </c>
      <c r="E303" s="178" t="s">
        <v>125</v>
      </c>
      <c r="F303" s="76" t="s">
        <v>599</v>
      </c>
      <c r="G303" s="76" t="s">
        <v>639</v>
      </c>
      <c r="H303" s="86" t="s">
        <v>423</v>
      </c>
      <c r="I303" s="179" t="s">
        <v>964</v>
      </c>
      <c r="J303" s="87">
        <v>0</v>
      </c>
      <c r="K303" s="87">
        <v>0</v>
      </c>
      <c r="L303" s="87">
        <v>0</v>
      </c>
      <c r="M303" s="87">
        <v>0</v>
      </c>
      <c r="N303" s="87">
        <v>0</v>
      </c>
      <c r="O303" s="87">
        <v>0</v>
      </c>
      <c r="P303" s="87">
        <v>0</v>
      </c>
      <c r="Q303" s="87">
        <v>0</v>
      </c>
      <c r="R303" s="87">
        <v>0</v>
      </c>
      <c r="S303" s="87">
        <v>0</v>
      </c>
      <c r="T303" s="87">
        <v>0</v>
      </c>
      <c r="U303" s="87">
        <v>0</v>
      </c>
      <c r="V303" s="87">
        <v>537</v>
      </c>
      <c r="W303" s="87">
        <v>976</v>
      </c>
      <c r="X303" s="87">
        <v>2963</v>
      </c>
      <c r="Y303" s="87">
        <v>1631</v>
      </c>
      <c r="Z303" s="87">
        <v>0</v>
      </c>
      <c r="AA303" s="87">
        <v>0</v>
      </c>
      <c r="AB303" s="87">
        <v>0</v>
      </c>
      <c r="AC303" s="87">
        <v>0</v>
      </c>
      <c r="AD303" s="87">
        <v>1156</v>
      </c>
      <c r="AE303" s="87">
        <v>1128</v>
      </c>
      <c r="AF303" s="87">
        <v>935</v>
      </c>
      <c r="AG303" s="87">
        <v>513</v>
      </c>
      <c r="AH303" s="87">
        <v>869</v>
      </c>
      <c r="AI303" s="87">
        <v>468</v>
      </c>
      <c r="AJ303" s="87">
        <v>654</v>
      </c>
      <c r="AK303" s="87">
        <v>809</v>
      </c>
      <c r="AL303" s="87">
        <v>577</v>
      </c>
      <c r="AM303" s="87">
        <v>821</v>
      </c>
      <c r="AN303" s="87">
        <v>509</v>
      </c>
      <c r="AO303" s="87">
        <v>947</v>
      </c>
      <c r="AP303" s="87">
        <v>1472</v>
      </c>
      <c r="AQ303" s="87">
        <v>714</v>
      </c>
      <c r="AR303" s="87">
        <v>833</v>
      </c>
      <c r="AS303" s="87">
        <v>375</v>
      </c>
      <c r="AT303" s="87">
        <v>806</v>
      </c>
      <c r="AU303" s="87">
        <v>237</v>
      </c>
      <c r="AV303" s="88">
        <v>120</v>
      </c>
      <c r="AW303" s="88">
        <v>120</v>
      </c>
      <c r="AX303" s="88">
        <v>122</v>
      </c>
      <c r="AY303" s="88">
        <v>118</v>
      </c>
      <c r="AZ303" s="88">
        <v>117</v>
      </c>
      <c r="BA303" s="88">
        <v>14</v>
      </c>
      <c r="BB303" s="88">
        <v>15</v>
      </c>
      <c r="BC303" s="89">
        <v>18</v>
      </c>
      <c r="BD303" s="89">
        <v>15</v>
      </c>
      <c r="BE303" s="89">
        <v>20</v>
      </c>
      <c r="BF303" s="89">
        <v>64</v>
      </c>
      <c r="BG303" s="89">
        <v>123</v>
      </c>
      <c r="BH303" s="89">
        <v>15</v>
      </c>
      <c r="BI303" s="89">
        <v>28</v>
      </c>
      <c r="BJ303" s="89">
        <v>20</v>
      </c>
      <c r="BK303" s="89">
        <v>16</v>
      </c>
      <c r="BL303" s="89">
        <v>15</v>
      </c>
      <c r="BM303" s="89">
        <v>14</v>
      </c>
      <c r="BN303" s="90">
        <v>15</v>
      </c>
    </row>
    <row r="304" spans="1:66" x14ac:dyDescent="0.45">
      <c r="A304" s="78">
        <f t="shared" si="15"/>
        <v>48059</v>
      </c>
      <c r="B304" s="79">
        <f t="shared" si="13"/>
        <v>600</v>
      </c>
      <c r="C304" s="140">
        <f t="shared" si="14"/>
        <v>2971.6666666666665</v>
      </c>
      <c r="D304" s="140">
        <v>16817</v>
      </c>
      <c r="E304" s="178" t="s">
        <v>125</v>
      </c>
      <c r="F304" s="76" t="s">
        <v>599</v>
      </c>
      <c r="G304" s="76" t="s">
        <v>639</v>
      </c>
      <c r="H304" s="86" t="s">
        <v>424</v>
      </c>
      <c r="I304" s="179" t="s">
        <v>965</v>
      </c>
      <c r="J304" s="87">
        <v>640</v>
      </c>
      <c r="K304" s="87">
        <v>184</v>
      </c>
      <c r="L304" s="87">
        <v>0</v>
      </c>
      <c r="M304" s="87">
        <v>0</v>
      </c>
      <c r="N304" s="87">
        <v>0</v>
      </c>
      <c r="O304" s="87">
        <v>539</v>
      </c>
      <c r="P304" s="87">
        <v>380</v>
      </c>
      <c r="Q304" s="87">
        <v>0</v>
      </c>
      <c r="R304" s="87">
        <v>0</v>
      </c>
      <c r="S304" s="87">
        <v>1868</v>
      </c>
      <c r="T304" s="87">
        <v>15</v>
      </c>
      <c r="U304" s="87">
        <v>2644</v>
      </c>
      <c r="V304" s="87">
        <v>5699</v>
      </c>
      <c r="W304" s="87">
        <v>5755</v>
      </c>
      <c r="X304" s="87">
        <v>2484</v>
      </c>
      <c r="Y304" s="87">
        <v>0</v>
      </c>
      <c r="Z304" s="87">
        <v>0</v>
      </c>
      <c r="AA304" s="87">
        <v>8440</v>
      </c>
      <c r="AB304" s="87">
        <v>4396</v>
      </c>
      <c r="AC304" s="87">
        <v>3058</v>
      </c>
      <c r="AD304" s="87">
        <v>5580</v>
      </c>
      <c r="AE304" s="87">
        <v>6092</v>
      </c>
      <c r="AF304" s="87">
        <v>7318</v>
      </c>
      <c r="AG304" s="87">
        <v>2174</v>
      </c>
      <c r="AH304" s="87">
        <v>5404</v>
      </c>
      <c r="AI304" s="87">
        <v>2939</v>
      </c>
      <c r="AJ304" s="87">
        <v>4731</v>
      </c>
      <c r="AK304" s="87">
        <v>4265</v>
      </c>
      <c r="AL304" s="87">
        <v>4172</v>
      </c>
      <c r="AM304" s="87">
        <v>5060</v>
      </c>
      <c r="AN304" s="87">
        <v>3265</v>
      </c>
      <c r="AO304" s="87">
        <v>6589</v>
      </c>
      <c r="AP304" s="87">
        <v>6602</v>
      </c>
      <c r="AQ304" s="87">
        <v>5116</v>
      </c>
      <c r="AR304" s="87">
        <v>4075</v>
      </c>
      <c r="AS304" s="87">
        <v>4320</v>
      </c>
      <c r="AT304" s="87">
        <v>3367</v>
      </c>
      <c r="AU304" s="87">
        <v>1228</v>
      </c>
      <c r="AV304" s="88">
        <v>600</v>
      </c>
      <c r="AW304" s="88">
        <v>600</v>
      </c>
      <c r="AX304" s="88">
        <v>601</v>
      </c>
      <c r="AY304" s="88">
        <v>601</v>
      </c>
      <c r="AZ304" s="88">
        <v>601</v>
      </c>
      <c r="BA304" s="88">
        <v>127</v>
      </c>
      <c r="BB304" s="88">
        <v>127</v>
      </c>
      <c r="BC304" s="89">
        <v>135</v>
      </c>
      <c r="BD304" s="89">
        <v>135</v>
      </c>
      <c r="BE304" s="89">
        <v>148</v>
      </c>
      <c r="BF304" s="89">
        <v>127</v>
      </c>
      <c r="BG304" s="89">
        <v>127</v>
      </c>
      <c r="BH304" s="89">
        <v>127</v>
      </c>
      <c r="BI304" s="89">
        <v>127</v>
      </c>
      <c r="BJ304" s="89">
        <v>127</v>
      </c>
      <c r="BK304" s="89">
        <v>127</v>
      </c>
      <c r="BL304" s="89">
        <v>127</v>
      </c>
      <c r="BM304" s="89">
        <v>127</v>
      </c>
      <c r="BN304" s="90">
        <v>127</v>
      </c>
    </row>
    <row r="305" spans="1:66" x14ac:dyDescent="0.45">
      <c r="A305" s="78">
        <f t="shared" si="15"/>
        <v>70098</v>
      </c>
      <c r="B305" s="79">
        <f t="shared" si="13"/>
        <v>5200</v>
      </c>
      <c r="C305" s="140">
        <f t="shared" si="14"/>
        <v>4511.666666666667</v>
      </c>
      <c r="D305" s="140">
        <v>1948</v>
      </c>
      <c r="E305" s="178" t="s">
        <v>125</v>
      </c>
      <c r="F305" s="76" t="s">
        <v>599</v>
      </c>
      <c r="G305" s="76" t="s">
        <v>639</v>
      </c>
      <c r="H305" s="86" t="s">
        <v>425</v>
      </c>
      <c r="I305" s="179" t="s">
        <v>966</v>
      </c>
      <c r="J305" s="87">
        <v>193</v>
      </c>
      <c r="K305" s="87">
        <v>0</v>
      </c>
      <c r="L305" s="87">
        <v>0</v>
      </c>
      <c r="M305" s="87">
        <v>0</v>
      </c>
      <c r="N305" s="87">
        <v>0</v>
      </c>
      <c r="O305" s="87">
        <v>606</v>
      </c>
      <c r="P305" s="87">
        <v>758</v>
      </c>
      <c r="Q305" s="87">
        <v>0</v>
      </c>
      <c r="R305" s="87">
        <v>934</v>
      </c>
      <c r="S305" s="87">
        <v>1716</v>
      </c>
      <c r="T305" s="87">
        <v>2707</v>
      </c>
      <c r="U305" s="87">
        <v>3149</v>
      </c>
      <c r="V305" s="87">
        <v>2844</v>
      </c>
      <c r="W305" s="87">
        <v>2774</v>
      </c>
      <c r="X305" s="87">
        <v>2782</v>
      </c>
      <c r="Y305" s="87">
        <v>5271</v>
      </c>
      <c r="Z305" s="87">
        <v>3247</v>
      </c>
      <c r="AA305" s="87">
        <v>5258</v>
      </c>
      <c r="AB305" s="87">
        <v>5629</v>
      </c>
      <c r="AC305" s="87">
        <v>6879</v>
      </c>
      <c r="AD305" s="87">
        <v>6705</v>
      </c>
      <c r="AE305" s="87">
        <v>9687</v>
      </c>
      <c r="AF305" s="87">
        <v>6221</v>
      </c>
      <c r="AG305" s="87">
        <v>6090</v>
      </c>
      <c r="AH305" s="87">
        <v>5251</v>
      </c>
      <c r="AI305" s="87">
        <v>4309</v>
      </c>
      <c r="AJ305" s="87">
        <v>8298</v>
      </c>
      <c r="AK305" s="87">
        <v>6279</v>
      </c>
      <c r="AL305" s="87">
        <v>6274</v>
      </c>
      <c r="AM305" s="87">
        <v>6395</v>
      </c>
      <c r="AN305" s="87">
        <v>6365</v>
      </c>
      <c r="AO305" s="87">
        <v>9429</v>
      </c>
      <c r="AP305" s="87">
        <v>8287</v>
      </c>
      <c r="AQ305" s="87">
        <v>7216</v>
      </c>
      <c r="AR305" s="87">
        <v>6318</v>
      </c>
      <c r="AS305" s="87">
        <v>7184</v>
      </c>
      <c r="AT305" s="87">
        <v>5483</v>
      </c>
      <c r="AU305" s="87">
        <v>868</v>
      </c>
      <c r="AV305" s="88">
        <v>5200</v>
      </c>
      <c r="AW305" s="88">
        <v>1300</v>
      </c>
      <c r="AX305" s="88">
        <v>1325</v>
      </c>
      <c r="AY305" s="88">
        <v>1332</v>
      </c>
      <c r="AZ305" s="88">
        <v>1318</v>
      </c>
      <c r="BA305" s="88">
        <v>254</v>
      </c>
      <c r="BB305" s="88">
        <v>265</v>
      </c>
      <c r="BC305" s="89">
        <v>257</v>
      </c>
      <c r="BD305" s="89">
        <v>256</v>
      </c>
      <c r="BE305" s="89">
        <v>256</v>
      </c>
      <c r="BF305" s="89">
        <v>294</v>
      </c>
      <c r="BG305" s="89">
        <v>616</v>
      </c>
      <c r="BH305" s="89">
        <v>1742</v>
      </c>
      <c r="BI305" s="89">
        <v>118</v>
      </c>
      <c r="BJ305" s="89">
        <v>271</v>
      </c>
      <c r="BK305" s="89">
        <v>269</v>
      </c>
      <c r="BL305" s="89">
        <v>265</v>
      </c>
      <c r="BM305" s="89">
        <v>264</v>
      </c>
      <c r="BN305" s="90">
        <v>265</v>
      </c>
    </row>
    <row r="306" spans="1:66" x14ac:dyDescent="0.45">
      <c r="A306" s="78">
        <f t="shared" si="15"/>
        <v>1898</v>
      </c>
      <c r="B306" s="79">
        <f t="shared" si="13"/>
        <v>50</v>
      </c>
      <c r="C306" s="140">
        <f t="shared" si="14"/>
        <v>27.333333333333332</v>
      </c>
      <c r="D306" s="140">
        <v>0</v>
      </c>
      <c r="E306" s="178" t="s">
        <v>125</v>
      </c>
      <c r="F306" s="76" t="s">
        <v>599</v>
      </c>
      <c r="G306" s="76" t="s">
        <v>639</v>
      </c>
      <c r="H306" s="86" t="s">
        <v>426</v>
      </c>
      <c r="I306" s="179" t="s">
        <v>967</v>
      </c>
      <c r="J306" s="87">
        <v>20</v>
      </c>
      <c r="K306" s="87">
        <v>12</v>
      </c>
      <c r="L306" s="87">
        <v>29</v>
      </c>
      <c r="M306" s="87">
        <v>44</v>
      </c>
      <c r="N306" s="87">
        <v>148</v>
      </c>
      <c r="O306" s="87">
        <v>25</v>
      </c>
      <c r="P306" s="87">
        <v>0</v>
      </c>
      <c r="Q306" s="87">
        <v>0</v>
      </c>
      <c r="R306" s="87">
        <v>0</v>
      </c>
      <c r="S306" s="87">
        <v>0</v>
      </c>
      <c r="T306" s="87">
        <v>0</v>
      </c>
      <c r="U306" s="87">
        <v>0</v>
      </c>
      <c r="V306" s="87">
        <v>0</v>
      </c>
      <c r="W306" s="87">
        <v>0</v>
      </c>
      <c r="X306" s="87">
        <v>84</v>
      </c>
      <c r="Y306" s="87">
        <v>168</v>
      </c>
      <c r="Z306" s="87">
        <v>160</v>
      </c>
      <c r="AA306" s="87">
        <v>231</v>
      </c>
      <c r="AB306" s="87">
        <v>311</v>
      </c>
      <c r="AC306" s="87">
        <v>185</v>
      </c>
      <c r="AD306" s="87">
        <v>0</v>
      </c>
      <c r="AE306" s="87">
        <v>126</v>
      </c>
      <c r="AF306" s="87">
        <v>144</v>
      </c>
      <c r="AG306" s="87">
        <v>27</v>
      </c>
      <c r="AH306" s="87">
        <v>305</v>
      </c>
      <c r="AI306" s="87">
        <v>157</v>
      </c>
      <c r="AJ306" s="87">
        <v>197</v>
      </c>
      <c r="AK306" s="87">
        <v>251</v>
      </c>
      <c r="AL306" s="87">
        <v>143</v>
      </c>
      <c r="AM306" s="87">
        <v>179</v>
      </c>
      <c r="AN306" s="87">
        <v>155</v>
      </c>
      <c r="AO306" s="87">
        <v>204</v>
      </c>
      <c r="AP306" s="87">
        <v>429</v>
      </c>
      <c r="AQ306" s="87">
        <v>249</v>
      </c>
      <c r="AR306" s="87">
        <v>206</v>
      </c>
      <c r="AS306" s="87">
        <v>82</v>
      </c>
      <c r="AT306" s="87">
        <v>0</v>
      </c>
      <c r="AU306" s="87">
        <v>0</v>
      </c>
      <c r="AV306" s="88">
        <v>50</v>
      </c>
      <c r="AW306" s="88">
        <v>50</v>
      </c>
      <c r="AX306" s="88">
        <v>32</v>
      </c>
      <c r="AY306" s="88">
        <v>32</v>
      </c>
      <c r="AZ306" s="88">
        <v>32</v>
      </c>
      <c r="BA306" s="88">
        <v>3</v>
      </c>
      <c r="BB306" s="88">
        <v>3</v>
      </c>
      <c r="BC306" s="89">
        <v>3</v>
      </c>
      <c r="BD306" s="89">
        <v>3</v>
      </c>
      <c r="BE306" s="89">
        <v>3</v>
      </c>
      <c r="BF306" s="89">
        <v>3</v>
      </c>
      <c r="BG306" s="89">
        <v>3</v>
      </c>
      <c r="BH306" s="89">
        <v>3</v>
      </c>
      <c r="BI306" s="89">
        <v>3</v>
      </c>
      <c r="BJ306" s="89">
        <v>3</v>
      </c>
      <c r="BK306" s="89">
        <v>3</v>
      </c>
      <c r="BL306" s="89">
        <v>3</v>
      </c>
      <c r="BM306" s="89">
        <v>3</v>
      </c>
      <c r="BN306" s="90">
        <v>3</v>
      </c>
    </row>
    <row r="307" spans="1:66" x14ac:dyDescent="0.45">
      <c r="A307" s="78">
        <f t="shared" si="15"/>
        <v>13316</v>
      </c>
      <c r="B307" s="79">
        <f t="shared" si="13"/>
        <v>150</v>
      </c>
      <c r="C307" s="140">
        <f t="shared" si="14"/>
        <v>780</v>
      </c>
      <c r="D307" s="140">
        <v>1997</v>
      </c>
      <c r="E307" s="178" t="s">
        <v>125</v>
      </c>
      <c r="F307" s="76" t="s">
        <v>599</v>
      </c>
      <c r="G307" s="76" t="s">
        <v>639</v>
      </c>
      <c r="H307" s="86" t="s">
        <v>427</v>
      </c>
      <c r="I307" s="179" t="s">
        <v>968</v>
      </c>
      <c r="J307" s="87">
        <v>147</v>
      </c>
      <c r="K307" s="87">
        <v>0</v>
      </c>
      <c r="L307" s="87">
        <v>0</v>
      </c>
      <c r="M307" s="87">
        <v>0</v>
      </c>
      <c r="N307" s="87">
        <v>0</v>
      </c>
      <c r="O307" s="87">
        <v>0</v>
      </c>
      <c r="P307" s="87">
        <v>163</v>
      </c>
      <c r="Q307" s="87">
        <v>0</v>
      </c>
      <c r="R307" s="87">
        <v>0</v>
      </c>
      <c r="S307" s="87">
        <v>0</v>
      </c>
      <c r="T307" s="87">
        <v>0</v>
      </c>
      <c r="U307" s="87">
        <v>32</v>
      </c>
      <c r="V307" s="87">
        <v>922</v>
      </c>
      <c r="W307" s="87">
        <v>313</v>
      </c>
      <c r="X307" s="87">
        <v>1</v>
      </c>
      <c r="Y307" s="87">
        <v>1649</v>
      </c>
      <c r="Z307" s="87">
        <v>1156</v>
      </c>
      <c r="AA307" s="87">
        <v>1627</v>
      </c>
      <c r="AB307" s="87">
        <v>954</v>
      </c>
      <c r="AC307" s="87">
        <v>480</v>
      </c>
      <c r="AD307" s="87">
        <v>0</v>
      </c>
      <c r="AE307" s="87">
        <v>1306</v>
      </c>
      <c r="AF307" s="87">
        <v>1587</v>
      </c>
      <c r="AG307" s="87">
        <v>1641</v>
      </c>
      <c r="AH307" s="87">
        <v>1738</v>
      </c>
      <c r="AI307" s="87">
        <v>1319</v>
      </c>
      <c r="AJ307" s="87">
        <v>1699</v>
      </c>
      <c r="AK307" s="87">
        <v>1259</v>
      </c>
      <c r="AL307" s="87">
        <v>1167</v>
      </c>
      <c r="AM307" s="87">
        <v>1239</v>
      </c>
      <c r="AN307" s="87">
        <v>1157</v>
      </c>
      <c r="AO307" s="87">
        <v>1640</v>
      </c>
      <c r="AP307" s="87">
        <v>1631</v>
      </c>
      <c r="AQ307" s="87">
        <v>1574</v>
      </c>
      <c r="AR307" s="87">
        <v>1309</v>
      </c>
      <c r="AS307" s="87">
        <v>1042</v>
      </c>
      <c r="AT307" s="87">
        <v>938</v>
      </c>
      <c r="AU307" s="87">
        <v>360</v>
      </c>
      <c r="AV307" s="88">
        <v>150</v>
      </c>
      <c r="AW307" s="88">
        <v>150</v>
      </c>
      <c r="AX307" s="88">
        <v>165</v>
      </c>
      <c r="AY307" s="88">
        <v>169</v>
      </c>
      <c r="AZ307" s="88">
        <v>172</v>
      </c>
      <c r="BA307" s="88">
        <v>25</v>
      </c>
      <c r="BB307" s="88">
        <v>25</v>
      </c>
      <c r="BC307" s="89">
        <v>25</v>
      </c>
      <c r="BD307" s="89">
        <v>26</v>
      </c>
      <c r="BE307" s="89">
        <v>25</v>
      </c>
      <c r="BF307" s="89">
        <v>25</v>
      </c>
      <c r="BG307" s="89">
        <v>25</v>
      </c>
      <c r="BH307" s="89">
        <v>25</v>
      </c>
      <c r="BI307" s="89">
        <v>25</v>
      </c>
      <c r="BJ307" s="89">
        <v>25</v>
      </c>
      <c r="BK307" s="89">
        <v>25</v>
      </c>
      <c r="BL307" s="89">
        <v>25</v>
      </c>
      <c r="BM307" s="89">
        <v>25</v>
      </c>
      <c r="BN307" s="90">
        <v>25</v>
      </c>
    </row>
    <row r="308" spans="1:66" x14ac:dyDescent="0.45">
      <c r="A308" s="78">
        <f t="shared" si="15"/>
        <v>17512</v>
      </c>
      <c r="B308" s="79">
        <f t="shared" si="13"/>
        <v>325</v>
      </c>
      <c r="C308" s="140">
        <f t="shared" si="14"/>
        <v>581</v>
      </c>
      <c r="D308" s="140">
        <v>1838</v>
      </c>
      <c r="E308" s="178" t="s">
        <v>125</v>
      </c>
      <c r="F308" s="76" t="s">
        <v>599</v>
      </c>
      <c r="G308" s="76" t="s">
        <v>639</v>
      </c>
      <c r="H308" s="86" t="s">
        <v>428</v>
      </c>
      <c r="I308" s="179" t="s">
        <v>969</v>
      </c>
      <c r="J308" s="87">
        <v>319</v>
      </c>
      <c r="K308" s="87">
        <v>324</v>
      </c>
      <c r="L308" s="87">
        <v>0</v>
      </c>
      <c r="M308" s="87">
        <v>4</v>
      </c>
      <c r="N308" s="87">
        <v>0</v>
      </c>
      <c r="O308" s="87">
        <v>0</v>
      </c>
      <c r="P308" s="87">
        <v>515</v>
      </c>
      <c r="Q308" s="87">
        <v>0</v>
      </c>
      <c r="R308" s="87">
        <v>883</v>
      </c>
      <c r="S308" s="87">
        <v>375</v>
      </c>
      <c r="T308" s="87">
        <v>646</v>
      </c>
      <c r="U308" s="87">
        <v>333</v>
      </c>
      <c r="V308" s="87">
        <v>307</v>
      </c>
      <c r="W308" s="87">
        <v>1101</v>
      </c>
      <c r="X308" s="87">
        <v>2714</v>
      </c>
      <c r="Y308" s="87">
        <v>1287</v>
      </c>
      <c r="Z308" s="87">
        <v>2266</v>
      </c>
      <c r="AA308" s="87">
        <v>587</v>
      </c>
      <c r="AB308" s="87">
        <v>1</v>
      </c>
      <c r="AC308" s="87">
        <v>0</v>
      </c>
      <c r="AD308" s="87">
        <v>1887</v>
      </c>
      <c r="AE308" s="87">
        <v>1282</v>
      </c>
      <c r="AF308" s="87">
        <v>2892</v>
      </c>
      <c r="AG308" s="87">
        <v>2300</v>
      </c>
      <c r="AH308" s="87">
        <v>683</v>
      </c>
      <c r="AI308" s="87">
        <v>2592</v>
      </c>
      <c r="AJ308" s="87">
        <v>1710</v>
      </c>
      <c r="AK308" s="87">
        <v>1401</v>
      </c>
      <c r="AL308" s="87">
        <v>1759</v>
      </c>
      <c r="AM308" s="87">
        <v>1708</v>
      </c>
      <c r="AN308" s="87">
        <v>1749</v>
      </c>
      <c r="AO308" s="87">
        <v>2884</v>
      </c>
      <c r="AP308" s="87">
        <v>2550</v>
      </c>
      <c r="AQ308" s="87">
        <v>1899</v>
      </c>
      <c r="AR308" s="87">
        <v>1819</v>
      </c>
      <c r="AS308" s="87">
        <v>1551</v>
      </c>
      <c r="AT308" s="87">
        <v>112</v>
      </c>
      <c r="AU308" s="87">
        <v>80</v>
      </c>
      <c r="AV308" s="88">
        <v>325</v>
      </c>
      <c r="AW308" s="88">
        <v>325</v>
      </c>
      <c r="AX308" s="88">
        <v>415</v>
      </c>
      <c r="AY308" s="88">
        <v>432</v>
      </c>
      <c r="AZ308" s="88">
        <v>406</v>
      </c>
      <c r="BA308" s="88">
        <v>123</v>
      </c>
      <c r="BB308" s="88">
        <v>161</v>
      </c>
      <c r="BC308" s="89">
        <v>1421</v>
      </c>
      <c r="BD308" s="89">
        <v>50</v>
      </c>
      <c r="BE308" s="89">
        <v>59</v>
      </c>
      <c r="BF308" s="89">
        <v>67</v>
      </c>
      <c r="BG308" s="89">
        <v>99</v>
      </c>
      <c r="BH308" s="89">
        <v>121</v>
      </c>
      <c r="BI308" s="89">
        <v>96</v>
      </c>
      <c r="BJ308" s="89">
        <v>127</v>
      </c>
      <c r="BK308" s="89">
        <v>92</v>
      </c>
      <c r="BL308" s="89">
        <v>76</v>
      </c>
      <c r="BM308" s="89">
        <v>65</v>
      </c>
      <c r="BN308" s="90">
        <v>77</v>
      </c>
    </row>
    <row r="309" spans="1:66" x14ac:dyDescent="0.45">
      <c r="A309" s="78">
        <f t="shared" si="15"/>
        <v>3587</v>
      </c>
      <c r="B309" s="79">
        <f t="shared" si="13"/>
        <v>32</v>
      </c>
      <c r="C309" s="140">
        <f t="shared" si="14"/>
        <v>166.33333333333334</v>
      </c>
      <c r="D309" s="140">
        <v>526</v>
      </c>
      <c r="E309" s="178" t="s">
        <v>125</v>
      </c>
      <c r="F309" s="76" t="s">
        <v>599</v>
      </c>
      <c r="G309" s="76" t="s">
        <v>639</v>
      </c>
      <c r="H309" s="86" t="s">
        <v>429</v>
      </c>
      <c r="I309" s="179" t="s">
        <v>970</v>
      </c>
      <c r="J309" s="87">
        <v>31</v>
      </c>
      <c r="K309" s="87">
        <v>47</v>
      </c>
      <c r="L309" s="87">
        <v>101</v>
      </c>
      <c r="M309" s="87">
        <v>3</v>
      </c>
      <c r="N309" s="87">
        <v>0</v>
      </c>
      <c r="O309" s="87">
        <v>0</v>
      </c>
      <c r="P309" s="87">
        <v>0</v>
      </c>
      <c r="Q309" s="87">
        <v>0</v>
      </c>
      <c r="R309" s="87">
        <v>0</v>
      </c>
      <c r="S309" s="87">
        <v>0</v>
      </c>
      <c r="T309" s="87">
        <v>0</v>
      </c>
      <c r="U309" s="87">
        <v>0</v>
      </c>
      <c r="V309" s="87">
        <v>492</v>
      </c>
      <c r="W309" s="87">
        <v>480</v>
      </c>
      <c r="X309" s="87">
        <v>761</v>
      </c>
      <c r="Y309" s="87">
        <v>0</v>
      </c>
      <c r="Z309" s="87">
        <v>0</v>
      </c>
      <c r="AA309" s="87">
        <v>0</v>
      </c>
      <c r="AB309" s="87">
        <v>0</v>
      </c>
      <c r="AC309" s="87">
        <v>0</v>
      </c>
      <c r="AD309" s="87">
        <v>0</v>
      </c>
      <c r="AE309" s="87">
        <v>132</v>
      </c>
      <c r="AF309" s="87">
        <v>383</v>
      </c>
      <c r="AG309" s="87">
        <v>365</v>
      </c>
      <c r="AH309" s="87">
        <v>608</v>
      </c>
      <c r="AI309" s="87">
        <v>212</v>
      </c>
      <c r="AJ309" s="87">
        <v>275</v>
      </c>
      <c r="AK309" s="87">
        <v>424</v>
      </c>
      <c r="AL309" s="87">
        <v>327</v>
      </c>
      <c r="AM309" s="87">
        <v>294</v>
      </c>
      <c r="AN309" s="87">
        <v>242</v>
      </c>
      <c r="AO309" s="87">
        <v>381</v>
      </c>
      <c r="AP309" s="87">
        <v>754</v>
      </c>
      <c r="AQ309" s="87">
        <v>440</v>
      </c>
      <c r="AR309" s="87">
        <v>226</v>
      </c>
      <c r="AS309" s="87">
        <v>187</v>
      </c>
      <c r="AT309" s="87">
        <v>246</v>
      </c>
      <c r="AU309" s="87">
        <v>66</v>
      </c>
      <c r="AV309" s="88">
        <v>32</v>
      </c>
      <c r="AW309" s="88">
        <v>32</v>
      </c>
      <c r="AX309" s="88">
        <v>32</v>
      </c>
      <c r="AY309" s="88">
        <v>32</v>
      </c>
      <c r="AZ309" s="88">
        <v>32</v>
      </c>
      <c r="BA309" s="88">
        <v>12</v>
      </c>
      <c r="BB309" s="88">
        <v>12</v>
      </c>
      <c r="BC309" s="89">
        <v>12</v>
      </c>
      <c r="BD309" s="89">
        <v>12</v>
      </c>
      <c r="BE309" s="89">
        <v>12</v>
      </c>
      <c r="BF309" s="89">
        <v>12</v>
      </c>
      <c r="BG309" s="89">
        <v>12</v>
      </c>
      <c r="BH309" s="89">
        <v>12</v>
      </c>
      <c r="BI309" s="89">
        <v>12</v>
      </c>
      <c r="BJ309" s="89">
        <v>12</v>
      </c>
      <c r="BK309" s="89">
        <v>12</v>
      </c>
      <c r="BL309" s="89">
        <v>12</v>
      </c>
      <c r="BM309" s="89">
        <v>12</v>
      </c>
      <c r="BN309" s="90">
        <v>12</v>
      </c>
    </row>
    <row r="310" spans="1:66" x14ac:dyDescent="0.45">
      <c r="A310" s="78">
        <f t="shared" si="15"/>
        <v>27594</v>
      </c>
      <c r="B310" s="79">
        <f t="shared" si="13"/>
        <v>315</v>
      </c>
      <c r="C310" s="140">
        <f t="shared" si="14"/>
        <v>1441.6666666666667</v>
      </c>
      <c r="D310" s="140">
        <v>7545</v>
      </c>
      <c r="E310" s="178" t="s">
        <v>125</v>
      </c>
      <c r="F310" s="76" t="s">
        <v>599</v>
      </c>
      <c r="G310" s="76" t="s">
        <v>639</v>
      </c>
      <c r="H310" s="86" t="s">
        <v>430</v>
      </c>
      <c r="I310" s="179" t="s">
        <v>971</v>
      </c>
      <c r="J310" s="87">
        <v>339</v>
      </c>
      <c r="K310" s="87">
        <v>778</v>
      </c>
      <c r="L310" s="87">
        <v>702</v>
      </c>
      <c r="M310" s="87">
        <v>5</v>
      </c>
      <c r="N310" s="87">
        <v>0</v>
      </c>
      <c r="O310" s="87">
        <v>0</v>
      </c>
      <c r="P310" s="87">
        <v>902</v>
      </c>
      <c r="Q310" s="87">
        <v>0</v>
      </c>
      <c r="R310" s="87">
        <v>1294</v>
      </c>
      <c r="S310" s="87">
        <v>1286</v>
      </c>
      <c r="T310" s="87">
        <v>0</v>
      </c>
      <c r="U310" s="87">
        <v>892</v>
      </c>
      <c r="V310" s="87">
        <v>2290</v>
      </c>
      <c r="W310" s="87">
        <v>1017</v>
      </c>
      <c r="X310" s="87">
        <v>2101</v>
      </c>
      <c r="Y310" s="87">
        <v>6554</v>
      </c>
      <c r="Z310" s="87">
        <v>2966</v>
      </c>
      <c r="AA310" s="87">
        <v>2264</v>
      </c>
      <c r="AB310" s="87">
        <v>3484</v>
      </c>
      <c r="AC310" s="87">
        <v>2755</v>
      </c>
      <c r="AD310" s="87">
        <v>3421</v>
      </c>
      <c r="AE310" s="87">
        <v>3671</v>
      </c>
      <c r="AF310" s="87">
        <v>3454</v>
      </c>
      <c r="AG310" s="87">
        <v>2949</v>
      </c>
      <c r="AH310" s="87">
        <v>2723</v>
      </c>
      <c r="AI310" s="87">
        <v>2301</v>
      </c>
      <c r="AJ310" s="87">
        <v>1447</v>
      </c>
      <c r="AK310" s="87">
        <v>4050</v>
      </c>
      <c r="AL310" s="87">
        <v>3644</v>
      </c>
      <c r="AM310" s="87">
        <v>2047</v>
      </c>
      <c r="AN310" s="87">
        <v>1088</v>
      </c>
      <c r="AO310" s="87">
        <v>2454</v>
      </c>
      <c r="AP310" s="87">
        <v>5375</v>
      </c>
      <c r="AQ310" s="87">
        <v>2460</v>
      </c>
      <c r="AR310" s="87">
        <v>2151</v>
      </c>
      <c r="AS310" s="87">
        <v>2068</v>
      </c>
      <c r="AT310" s="87">
        <v>1747</v>
      </c>
      <c r="AU310" s="87">
        <v>510</v>
      </c>
      <c r="AV310" s="88">
        <v>315</v>
      </c>
      <c r="AW310" s="88">
        <v>315</v>
      </c>
      <c r="AX310" s="88">
        <v>284</v>
      </c>
      <c r="AY310" s="88">
        <v>270</v>
      </c>
      <c r="AZ310" s="88">
        <v>284</v>
      </c>
      <c r="BA310" s="88">
        <v>92</v>
      </c>
      <c r="BB310" s="88">
        <v>92</v>
      </c>
      <c r="BC310" s="89">
        <v>92</v>
      </c>
      <c r="BD310" s="89">
        <v>92</v>
      </c>
      <c r="BE310" s="89">
        <v>92</v>
      </c>
      <c r="BF310" s="89">
        <v>92</v>
      </c>
      <c r="BG310" s="89">
        <v>92</v>
      </c>
      <c r="BH310" s="89">
        <v>92</v>
      </c>
      <c r="BI310" s="89">
        <v>92</v>
      </c>
      <c r="BJ310" s="89">
        <v>92</v>
      </c>
      <c r="BK310" s="89">
        <v>92</v>
      </c>
      <c r="BL310" s="89">
        <v>92</v>
      </c>
      <c r="BM310" s="89">
        <v>92</v>
      </c>
      <c r="BN310" s="90">
        <v>92</v>
      </c>
    </row>
    <row r="311" spans="1:66" x14ac:dyDescent="0.45">
      <c r="A311" s="78">
        <f t="shared" si="15"/>
        <v>49716</v>
      </c>
      <c r="B311" s="79">
        <f t="shared" si="13"/>
        <v>750</v>
      </c>
      <c r="C311" s="140">
        <f t="shared" si="14"/>
        <v>3165</v>
      </c>
      <c r="D311" s="140">
        <v>5653</v>
      </c>
      <c r="E311" s="178" t="s">
        <v>125</v>
      </c>
      <c r="F311" s="76" t="s">
        <v>599</v>
      </c>
      <c r="G311" s="76" t="s">
        <v>639</v>
      </c>
      <c r="H311" s="86" t="s">
        <v>431</v>
      </c>
      <c r="I311" s="179" t="s">
        <v>972</v>
      </c>
      <c r="J311" s="87">
        <v>394</v>
      </c>
      <c r="K311" s="87">
        <v>393</v>
      </c>
      <c r="L311" s="87">
        <v>0</v>
      </c>
      <c r="M311" s="87">
        <v>0</v>
      </c>
      <c r="N311" s="87">
        <v>0</v>
      </c>
      <c r="O311" s="87">
        <v>329</v>
      </c>
      <c r="P311" s="87">
        <v>3147</v>
      </c>
      <c r="Q311" s="87">
        <v>0</v>
      </c>
      <c r="R311" s="87">
        <v>0</v>
      </c>
      <c r="S311" s="87">
        <v>554</v>
      </c>
      <c r="T311" s="87">
        <v>0</v>
      </c>
      <c r="U311" s="87">
        <v>2014</v>
      </c>
      <c r="V311" s="87">
        <v>3371</v>
      </c>
      <c r="W311" s="87">
        <v>2739</v>
      </c>
      <c r="X311" s="87">
        <v>2682</v>
      </c>
      <c r="Y311" s="87">
        <v>774</v>
      </c>
      <c r="Z311" s="87">
        <v>3835</v>
      </c>
      <c r="AA311" s="87">
        <v>6709</v>
      </c>
      <c r="AB311" s="87">
        <v>3306</v>
      </c>
      <c r="AC311" s="87">
        <v>7007</v>
      </c>
      <c r="AD311" s="87">
        <v>8045</v>
      </c>
      <c r="AE311" s="87">
        <v>3434</v>
      </c>
      <c r="AF311" s="87">
        <v>5140</v>
      </c>
      <c r="AG311" s="87">
        <v>5212</v>
      </c>
      <c r="AH311" s="87">
        <v>3431</v>
      </c>
      <c r="AI311" s="87">
        <v>5223</v>
      </c>
      <c r="AJ311" s="87">
        <v>3390</v>
      </c>
      <c r="AK311" s="87">
        <v>5212</v>
      </c>
      <c r="AL311" s="87">
        <v>5058</v>
      </c>
      <c r="AM311" s="87">
        <v>3268</v>
      </c>
      <c r="AN311" s="87">
        <v>4489</v>
      </c>
      <c r="AO311" s="87">
        <v>5897</v>
      </c>
      <c r="AP311" s="87">
        <v>6621</v>
      </c>
      <c r="AQ311" s="87">
        <v>5388</v>
      </c>
      <c r="AR311" s="87">
        <v>4288</v>
      </c>
      <c r="AS311" s="87">
        <v>4815</v>
      </c>
      <c r="AT311" s="87">
        <v>3349</v>
      </c>
      <c r="AU311" s="87">
        <v>1331</v>
      </c>
      <c r="AV311" s="88">
        <v>750</v>
      </c>
      <c r="AW311" s="88">
        <v>750</v>
      </c>
      <c r="AX311" s="88">
        <v>644</v>
      </c>
      <c r="AY311" s="88">
        <v>638</v>
      </c>
      <c r="AZ311" s="88">
        <v>644</v>
      </c>
      <c r="BA311" s="88">
        <v>189</v>
      </c>
      <c r="BB311" s="88">
        <v>202</v>
      </c>
      <c r="BC311" s="89">
        <v>204</v>
      </c>
      <c r="BD311" s="89">
        <v>191</v>
      </c>
      <c r="BE311" s="89">
        <v>217</v>
      </c>
      <c r="BF311" s="89">
        <v>169</v>
      </c>
      <c r="BG311" s="89">
        <v>203</v>
      </c>
      <c r="BH311" s="89">
        <v>203</v>
      </c>
      <c r="BI311" s="89">
        <v>203</v>
      </c>
      <c r="BJ311" s="89">
        <v>204</v>
      </c>
      <c r="BK311" s="89">
        <v>198</v>
      </c>
      <c r="BL311" s="89">
        <v>204</v>
      </c>
      <c r="BM311" s="89">
        <v>189</v>
      </c>
      <c r="BN311" s="90">
        <v>202</v>
      </c>
    </row>
    <row r="312" spans="1:66" x14ac:dyDescent="0.45">
      <c r="A312" s="78">
        <f t="shared" si="15"/>
        <v>6362</v>
      </c>
      <c r="B312" s="79">
        <f t="shared" si="13"/>
        <v>20</v>
      </c>
      <c r="C312" s="140">
        <f t="shared" si="14"/>
        <v>293.66666666666669</v>
      </c>
      <c r="D312" s="140">
        <v>6618</v>
      </c>
      <c r="E312" s="178" t="s">
        <v>125</v>
      </c>
      <c r="F312" s="76" t="s">
        <v>599</v>
      </c>
      <c r="G312" s="76" t="s">
        <v>639</v>
      </c>
      <c r="H312" s="86" t="s">
        <v>432</v>
      </c>
      <c r="I312" s="179" t="s">
        <v>973</v>
      </c>
      <c r="J312" s="87">
        <v>0</v>
      </c>
      <c r="K312" s="87">
        <v>0</v>
      </c>
      <c r="L312" s="87">
        <v>0</v>
      </c>
      <c r="M312" s="87">
        <v>0</v>
      </c>
      <c r="N312" s="87">
        <v>0</v>
      </c>
      <c r="O312" s="87">
        <v>0</v>
      </c>
      <c r="P312" s="87">
        <v>0</v>
      </c>
      <c r="Q312" s="87">
        <v>0</v>
      </c>
      <c r="R312" s="87">
        <v>10</v>
      </c>
      <c r="S312" s="87">
        <v>1</v>
      </c>
      <c r="T312" s="87">
        <v>2</v>
      </c>
      <c r="U312" s="87">
        <v>1</v>
      </c>
      <c r="V312" s="87">
        <v>5</v>
      </c>
      <c r="W312" s="87">
        <v>8</v>
      </c>
      <c r="X312" s="87">
        <v>49</v>
      </c>
      <c r="Y312" s="87">
        <v>367</v>
      </c>
      <c r="Z312" s="87">
        <v>871</v>
      </c>
      <c r="AA312" s="87">
        <v>1244</v>
      </c>
      <c r="AB312" s="87">
        <v>1083</v>
      </c>
      <c r="AC312" s="87">
        <v>1420</v>
      </c>
      <c r="AD312" s="87">
        <v>875</v>
      </c>
      <c r="AE312" s="87">
        <v>1015</v>
      </c>
      <c r="AF312" s="87">
        <v>35</v>
      </c>
      <c r="AG312" s="87">
        <v>1191</v>
      </c>
      <c r="AH312" s="87">
        <v>676</v>
      </c>
      <c r="AI312" s="87">
        <v>450</v>
      </c>
      <c r="AJ312" s="87">
        <v>675</v>
      </c>
      <c r="AK312" s="87">
        <v>656</v>
      </c>
      <c r="AL312" s="87">
        <v>604</v>
      </c>
      <c r="AM312" s="87">
        <v>702</v>
      </c>
      <c r="AN312" s="87">
        <v>760</v>
      </c>
      <c r="AO312" s="87">
        <v>1028</v>
      </c>
      <c r="AP312" s="87">
        <v>910</v>
      </c>
      <c r="AQ312" s="87">
        <v>527</v>
      </c>
      <c r="AR312" s="87">
        <v>294</v>
      </c>
      <c r="AS312" s="87">
        <v>384</v>
      </c>
      <c r="AT312" s="87">
        <v>377</v>
      </c>
      <c r="AU312" s="87">
        <v>120</v>
      </c>
      <c r="AV312" s="88">
        <v>20</v>
      </c>
      <c r="AW312" s="88">
        <v>100</v>
      </c>
      <c r="AX312" s="88">
        <v>34</v>
      </c>
      <c r="AY312" s="88">
        <v>34</v>
      </c>
      <c r="AZ312" s="88">
        <v>34</v>
      </c>
      <c r="BA312" s="88">
        <v>34</v>
      </c>
      <c r="BB312" s="88">
        <v>34</v>
      </c>
      <c r="BC312" s="89">
        <v>34</v>
      </c>
      <c r="BD312" s="89">
        <v>34</v>
      </c>
      <c r="BE312" s="89">
        <v>34</v>
      </c>
      <c r="BF312" s="89">
        <v>34</v>
      </c>
      <c r="BG312" s="89">
        <v>34</v>
      </c>
      <c r="BH312" s="89">
        <v>34</v>
      </c>
      <c r="BI312" s="89">
        <v>34</v>
      </c>
      <c r="BJ312" s="89">
        <v>34</v>
      </c>
      <c r="BK312" s="89">
        <v>34</v>
      </c>
      <c r="BL312" s="89">
        <v>34</v>
      </c>
      <c r="BM312" s="89">
        <v>34</v>
      </c>
      <c r="BN312" s="90">
        <v>34</v>
      </c>
    </row>
    <row r="313" spans="1:66" x14ac:dyDescent="0.45">
      <c r="A313" s="78">
        <f t="shared" si="15"/>
        <v>20018</v>
      </c>
      <c r="B313" s="79">
        <f t="shared" si="13"/>
        <v>80</v>
      </c>
      <c r="C313" s="140">
        <f t="shared" si="14"/>
        <v>1219.6666666666667</v>
      </c>
      <c r="D313" s="140">
        <v>17810</v>
      </c>
      <c r="E313" s="178" t="s">
        <v>125</v>
      </c>
      <c r="F313" s="76" t="s">
        <v>599</v>
      </c>
      <c r="G313" s="76" t="s">
        <v>639</v>
      </c>
      <c r="H313" s="86" t="s">
        <v>433</v>
      </c>
      <c r="I313" s="179" t="s">
        <v>974</v>
      </c>
      <c r="J313" s="87">
        <v>0</v>
      </c>
      <c r="K313" s="87">
        <v>0</v>
      </c>
      <c r="L313" s="87">
        <v>0</v>
      </c>
      <c r="M313" s="87">
        <v>0</v>
      </c>
      <c r="N313" s="87">
        <v>0</v>
      </c>
      <c r="O313" s="87">
        <v>0</v>
      </c>
      <c r="P313" s="87">
        <v>0</v>
      </c>
      <c r="Q313" s="87">
        <v>0</v>
      </c>
      <c r="R313" s="87">
        <v>30</v>
      </c>
      <c r="S313" s="87">
        <v>30</v>
      </c>
      <c r="T313" s="87">
        <v>3</v>
      </c>
      <c r="U313" s="87">
        <v>37</v>
      </c>
      <c r="V313" s="87">
        <v>648</v>
      </c>
      <c r="W313" s="87">
        <v>2865</v>
      </c>
      <c r="X313" s="87">
        <v>1386</v>
      </c>
      <c r="Y313" s="87">
        <v>10372</v>
      </c>
      <c r="Z313" s="87">
        <v>2960</v>
      </c>
      <c r="AA313" s="87">
        <v>0</v>
      </c>
      <c r="AB313" s="87">
        <v>2180</v>
      </c>
      <c r="AC313" s="87">
        <v>5454</v>
      </c>
      <c r="AD313" s="87">
        <v>3077</v>
      </c>
      <c r="AE313" s="87">
        <v>0</v>
      </c>
      <c r="AF313" s="87">
        <v>4866</v>
      </c>
      <c r="AG313" s="87">
        <v>4655</v>
      </c>
      <c r="AH313" s="87">
        <v>1314</v>
      </c>
      <c r="AI313" s="87">
        <v>1355</v>
      </c>
      <c r="AJ313" s="87">
        <v>2071</v>
      </c>
      <c r="AK313" s="87">
        <v>1917</v>
      </c>
      <c r="AL313" s="87">
        <v>1835</v>
      </c>
      <c r="AM313" s="87">
        <v>1886</v>
      </c>
      <c r="AN313" s="87">
        <v>1650</v>
      </c>
      <c r="AO313" s="87">
        <v>2992</v>
      </c>
      <c r="AP313" s="87">
        <v>2952</v>
      </c>
      <c r="AQ313" s="87">
        <v>1760</v>
      </c>
      <c r="AR313" s="87">
        <v>1367</v>
      </c>
      <c r="AS313" s="87">
        <v>1963</v>
      </c>
      <c r="AT313" s="87">
        <v>1443</v>
      </c>
      <c r="AU313" s="87">
        <v>253</v>
      </c>
      <c r="AV313" s="88">
        <v>80</v>
      </c>
      <c r="AW313" s="88">
        <v>230</v>
      </c>
      <c r="AX313" s="88">
        <v>59</v>
      </c>
      <c r="AY313" s="88">
        <v>68</v>
      </c>
      <c r="AZ313" s="88">
        <v>77</v>
      </c>
      <c r="BA313" s="88">
        <v>64</v>
      </c>
      <c r="BB313" s="88">
        <v>68</v>
      </c>
      <c r="BC313" s="89">
        <v>74</v>
      </c>
      <c r="BD313" s="89">
        <v>69</v>
      </c>
      <c r="BE313" s="89">
        <v>75</v>
      </c>
      <c r="BF313" s="89">
        <v>64</v>
      </c>
      <c r="BG313" s="89">
        <v>68</v>
      </c>
      <c r="BH313" s="89">
        <v>75</v>
      </c>
      <c r="BI313" s="89">
        <v>64</v>
      </c>
      <c r="BJ313" s="89">
        <v>62</v>
      </c>
      <c r="BK313" s="89">
        <v>69</v>
      </c>
      <c r="BL313" s="89">
        <v>70</v>
      </c>
      <c r="BM313" s="89">
        <v>64</v>
      </c>
      <c r="BN313" s="90">
        <v>68</v>
      </c>
    </row>
    <row r="314" spans="1:66" x14ac:dyDescent="0.45">
      <c r="A314" s="78">
        <f t="shared" si="15"/>
        <v>101</v>
      </c>
      <c r="B314" s="79">
        <f t="shared" si="13"/>
        <v>187</v>
      </c>
      <c r="C314" s="140">
        <f t="shared" si="14"/>
        <v>21</v>
      </c>
      <c r="D314" s="140">
        <v>1741</v>
      </c>
      <c r="E314" s="178" t="s">
        <v>125</v>
      </c>
      <c r="F314" s="76" t="s">
        <v>599</v>
      </c>
      <c r="G314" s="76" t="s">
        <v>640</v>
      </c>
      <c r="H314" s="86" t="s">
        <v>434</v>
      </c>
      <c r="I314" s="179" t="s">
        <v>975</v>
      </c>
      <c r="J314" s="87">
        <v>253</v>
      </c>
      <c r="K314" s="87">
        <v>197</v>
      </c>
      <c r="L314" s="87">
        <v>102</v>
      </c>
      <c r="M314" s="87">
        <v>111</v>
      </c>
      <c r="N314" s="87">
        <v>60</v>
      </c>
      <c r="O314" s="87">
        <v>67</v>
      </c>
      <c r="P314" s="87">
        <v>117</v>
      </c>
      <c r="Q314" s="87">
        <v>87</v>
      </c>
      <c r="R314" s="87">
        <v>37</v>
      </c>
      <c r="S314" s="87">
        <v>22</v>
      </c>
      <c r="T314" s="87">
        <v>19</v>
      </c>
      <c r="U314" s="87">
        <v>4</v>
      </c>
      <c r="V314" s="87">
        <v>9</v>
      </c>
      <c r="W314" s="87">
        <v>24</v>
      </c>
      <c r="X314" s="87">
        <v>48</v>
      </c>
      <c r="Y314" s="87">
        <v>25</v>
      </c>
      <c r="Z314" s="87">
        <v>18</v>
      </c>
      <c r="AA314" s="87">
        <v>22</v>
      </c>
      <c r="AB314" s="87">
        <v>22</v>
      </c>
      <c r="AC314" s="87">
        <v>15</v>
      </c>
      <c r="AD314" s="87">
        <v>31</v>
      </c>
      <c r="AE314" s="87">
        <v>34</v>
      </c>
      <c r="AF314" s="87">
        <v>55</v>
      </c>
      <c r="AG314" s="87">
        <v>17</v>
      </c>
      <c r="AH314" s="87">
        <v>8</v>
      </c>
      <c r="AI314" s="87">
        <v>6</v>
      </c>
      <c r="AJ314" s="87">
        <v>21</v>
      </c>
      <c r="AK314" s="87">
        <v>10</v>
      </c>
      <c r="AL314" s="87">
        <v>8</v>
      </c>
      <c r="AM314" s="87">
        <v>1</v>
      </c>
      <c r="AN314" s="87">
        <v>0</v>
      </c>
      <c r="AO314" s="87">
        <v>13</v>
      </c>
      <c r="AP314" s="87">
        <v>6</v>
      </c>
      <c r="AQ314" s="87">
        <v>0</v>
      </c>
      <c r="AR314" s="87">
        <v>0</v>
      </c>
      <c r="AS314" s="87">
        <v>0</v>
      </c>
      <c r="AT314" s="87">
        <v>12</v>
      </c>
      <c r="AU314" s="87">
        <v>51</v>
      </c>
      <c r="AV314" s="88">
        <v>187</v>
      </c>
      <c r="AW314" s="88">
        <v>187</v>
      </c>
      <c r="AX314" s="88">
        <v>211</v>
      </c>
      <c r="AY314" s="88">
        <v>211</v>
      </c>
      <c r="AZ314" s="88">
        <v>211</v>
      </c>
      <c r="BA314" s="88">
        <v>211</v>
      </c>
      <c r="BB314" s="88">
        <v>211</v>
      </c>
      <c r="BC314" s="89">
        <v>211</v>
      </c>
      <c r="BD314" s="89">
        <v>211</v>
      </c>
      <c r="BE314" s="89">
        <v>211</v>
      </c>
      <c r="BF314" s="89">
        <v>211</v>
      </c>
      <c r="BG314" s="89">
        <v>211</v>
      </c>
      <c r="BH314" s="89">
        <v>211</v>
      </c>
      <c r="BI314" s="89">
        <v>211</v>
      </c>
      <c r="BJ314" s="89">
        <v>211</v>
      </c>
      <c r="BK314" s="89">
        <v>211</v>
      </c>
      <c r="BL314" s="89">
        <v>211</v>
      </c>
      <c r="BM314" s="89">
        <v>211</v>
      </c>
      <c r="BN314" s="90">
        <v>211</v>
      </c>
    </row>
    <row r="315" spans="1:66" x14ac:dyDescent="0.45">
      <c r="A315" s="78">
        <f t="shared" si="15"/>
        <v>4841</v>
      </c>
      <c r="B315" s="79">
        <f t="shared" si="13"/>
        <v>2500</v>
      </c>
      <c r="C315" s="140">
        <f t="shared" si="14"/>
        <v>374.33333333333331</v>
      </c>
      <c r="D315" s="140">
        <v>23</v>
      </c>
      <c r="E315" s="178" t="s">
        <v>125</v>
      </c>
      <c r="F315" s="76" t="s">
        <v>599</v>
      </c>
      <c r="G315" s="76" t="s">
        <v>640</v>
      </c>
      <c r="H315" s="86" t="s">
        <v>435</v>
      </c>
      <c r="I315" s="179" t="s">
        <v>976</v>
      </c>
      <c r="J315" s="87">
        <v>3705</v>
      </c>
      <c r="K315" s="87">
        <v>1744</v>
      </c>
      <c r="L315" s="87">
        <v>994</v>
      </c>
      <c r="M315" s="87">
        <v>1703</v>
      </c>
      <c r="N315" s="87">
        <v>1349</v>
      </c>
      <c r="O315" s="87">
        <v>1186</v>
      </c>
      <c r="P315" s="87">
        <v>1004</v>
      </c>
      <c r="Q315" s="87">
        <v>1075</v>
      </c>
      <c r="R315" s="87">
        <v>1528</v>
      </c>
      <c r="S315" s="87">
        <v>688</v>
      </c>
      <c r="T315" s="87">
        <v>494</v>
      </c>
      <c r="U315" s="87">
        <v>356</v>
      </c>
      <c r="V315" s="87">
        <v>459</v>
      </c>
      <c r="W315" s="87">
        <v>3180</v>
      </c>
      <c r="X315" s="87">
        <v>1306</v>
      </c>
      <c r="Y315" s="87">
        <v>744</v>
      </c>
      <c r="Z315" s="87">
        <v>94</v>
      </c>
      <c r="AA315" s="87">
        <v>0</v>
      </c>
      <c r="AB315" s="87">
        <v>308</v>
      </c>
      <c r="AC315" s="87">
        <v>743</v>
      </c>
      <c r="AD315" s="87">
        <v>506</v>
      </c>
      <c r="AE315" s="87">
        <v>170</v>
      </c>
      <c r="AF315" s="87">
        <v>659</v>
      </c>
      <c r="AG315" s="87">
        <v>1062</v>
      </c>
      <c r="AH315" s="87">
        <v>242</v>
      </c>
      <c r="AI315" s="87">
        <v>190</v>
      </c>
      <c r="AJ315" s="87">
        <v>342</v>
      </c>
      <c r="AK315" s="87">
        <v>356</v>
      </c>
      <c r="AL315" s="87">
        <v>368</v>
      </c>
      <c r="AM315" s="87">
        <v>402</v>
      </c>
      <c r="AN315" s="87">
        <v>216</v>
      </c>
      <c r="AO315" s="87">
        <v>476</v>
      </c>
      <c r="AP315" s="87">
        <v>795</v>
      </c>
      <c r="AQ315" s="87">
        <v>608</v>
      </c>
      <c r="AR315" s="87">
        <v>497</v>
      </c>
      <c r="AS315" s="87">
        <v>408</v>
      </c>
      <c r="AT315" s="87">
        <v>715</v>
      </c>
      <c r="AU315" s="87">
        <v>0</v>
      </c>
      <c r="AV315" s="88">
        <v>2500</v>
      </c>
      <c r="AW315" s="88">
        <v>2500</v>
      </c>
      <c r="AX315" s="88">
        <v>1308</v>
      </c>
      <c r="AY315" s="88">
        <v>1265</v>
      </c>
      <c r="AZ315" s="88">
        <v>1267</v>
      </c>
      <c r="BA315" s="88">
        <v>1232</v>
      </c>
      <c r="BB315" s="88">
        <v>1219</v>
      </c>
      <c r="BC315" s="89">
        <v>1264</v>
      </c>
      <c r="BD315" s="89">
        <v>1252</v>
      </c>
      <c r="BE315" s="89">
        <v>1257</v>
      </c>
      <c r="BF315" s="89">
        <v>1581</v>
      </c>
      <c r="BG315" s="89">
        <v>1410</v>
      </c>
      <c r="BH315" s="89">
        <v>1401</v>
      </c>
      <c r="BI315" s="89">
        <v>1313</v>
      </c>
      <c r="BJ315" s="89">
        <v>1308</v>
      </c>
      <c r="BK315" s="89">
        <v>1265</v>
      </c>
      <c r="BL315" s="89">
        <v>1267</v>
      </c>
      <c r="BM315" s="89">
        <v>1232</v>
      </c>
      <c r="BN315" s="90">
        <v>1219</v>
      </c>
    </row>
    <row r="316" spans="1:66" x14ac:dyDescent="0.45">
      <c r="A316" s="78">
        <f t="shared" si="15"/>
        <v>132</v>
      </c>
      <c r="B316" s="79">
        <f t="shared" si="13"/>
        <v>134</v>
      </c>
      <c r="C316" s="140">
        <f t="shared" si="14"/>
        <v>18.666666666666668</v>
      </c>
      <c r="D316" s="140">
        <v>1935</v>
      </c>
      <c r="E316" s="178" t="s">
        <v>125</v>
      </c>
      <c r="F316" s="76" t="s">
        <v>599</v>
      </c>
      <c r="G316" s="76" t="s">
        <v>640</v>
      </c>
      <c r="H316" s="86" t="s">
        <v>436</v>
      </c>
      <c r="I316" s="179" t="s">
        <v>977</v>
      </c>
      <c r="J316" s="87">
        <v>171</v>
      </c>
      <c r="K316" s="87">
        <v>140</v>
      </c>
      <c r="L316" s="87">
        <v>293</v>
      </c>
      <c r="M316" s="87">
        <v>533</v>
      </c>
      <c r="N316" s="87">
        <v>711</v>
      </c>
      <c r="O316" s="87">
        <v>0</v>
      </c>
      <c r="P316" s="87">
        <v>0</v>
      </c>
      <c r="Q316" s="87">
        <v>0</v>
      </c>
      <c r="R316" s="87">
        <v>0</v>
      </c>
      <c r="S316" s="87">
        <v>0</v>
      </c>
      <c r="T316" s="87">
        <v>0</v>
      </c>
      <c r="U316" s="87">
        <v>0</v>
      </c>
      <c r="V316" s="87">
        <v>0</v>
      </c>
      <c r="W316" s="87">
        <v>0</v>
      </c>
      <c r="X316" s="87">
        <v>46</v>
      </c>
      <c r="Y316" s="87">
        <v>169</v>
      </c>
      <c r="Z316" s="87">
        <v>5</v>
      </c>
      <c r="AA316" s="87">
        <v>12</v>
      </c>
      <c r="AB316" s="87">
        <v>9</v>
      </c>
      <c r="AC316" s="87">
        <v>23</v>
      </c>
      <c r="AD316" s="87">
        <v>8</v>
      </c>
      <c r="AE316" s="87">
        <v>8</v>
      </c>
      <c r="AF316" s="87">
        <v>7</v>
      </c>
      <c r="AG316" s="87">
        <v>6</v>
      </c>
      <c r="AH316" s="87">
        <v>23</v>
      </c>
      <c r="AI316" s="87">
        <v>12</v>
      </c>
      <c r="AJ316" s="87">
        <v>20</v>
      </c>
      <c r="AK316" s="87">
        <v>9</v>
      </c>
      <c r="AL316" s="87">
        <v>5</v>
      </c>
      <c r="AM316" s="87">
        <v>10</v>
      </c>
      <c r="AN316" s="87">
        <v>8</v>
      </c>
      <c r="AO316" s="87">
        <v>13</v>
      </c>
      <c r="AP316" s="87">
        <v>6</v>
      </c>
      <c r="AQ316" s="87">
        <v>15</v>
      </c>
      <c r="AR316" s="87">
        <v>10</v>
      </c>
      <c r="AS316" s="87">
        <v>0</v>
      </c>
      <c r="AT316" s="87">
        <v>21</v>
      </c>
      <c r="AU316" s="87">
        <v>35</v>
      </c>
      <c r="AV316" s="88">
        <v>134</v>
      </c>
      <c r="AW316" s="88">
        <v>134</v>
      </c>
      <c r="AX316" s="88">
        <v>143</v>
      </c>
      <c r="AY316" s="88">
        <v>143</v>
      </c>
      <c r="AZ316" s="88">
        <v>143</v>
      </c>
      <c r="BA316" s="88">
        <v>143</v>
      </c>
      <c r="BB316" s="88">
        <v>143</v>
      </c>
      <c r="BC316" s="89">
        <v>143</v>
      </c>
      <c r="BD316" s="89">
        <v>143</v>
      </c>
      <c r="BE316" s="89">
        <v>143</v>
      </c>
      <c r="BF316" s="89">
        <v>143</v>
      </c>
      <c r="BG316" s="89">
        <v>143</v>
      </c>
      <c r="BH316" s="89">
        <v>143</v>
      </c>
      <c r="BI316" s="89">
        <v>143</v>
      </c>
      <c r="BJ316" s="89">
        <v>143</v>
      </c>
      <c r="BK316" s="89">
        <v>143</v>
      </c>
      <c r="BL316" s="89">
        <v>143</v>
      </c>
      <c r="BM316" s="89">
        <v>143</v>
      </c>
      <c r="BN316" s="90">
        <v>143</v>
      </c>
    </row>
    <row r="317" spans="1:66" x14ac:dyDescent="0.45">
      <c r="A317" s="78">
        <f t="shared" si="15"/>
        <v>8536</v>
      </c>
      <c r="B317" s="79">
        <f t="shared" si="13"/>
        <v>3300</v>
      </c>
      <c r="C317" s="140">
        <f t="shared" si="14"/>
        <v>1670.6666666666667</v>
      </c>
      <c r="D317" s="140">
        <v>102</v>
      </c>
      <c r="E317" s="178" t="s">
        <v>125</v>
      </c>
      <c r="F317" s="76" t="s">
        <v>599</v>
      </c>
      <c r="G317" s="76" t="s">
        <v>640</v>
      </c>
      <c r="H317" s="86" t="s">
        <v>437</v>
      </c>
      <c r="I317" s="179" t="s">
        <v>978</v>
      </c>
      <c r="J317" s="87">
        <v>5383</v>
      </c>
      <c r="K317" s="87">
        <v>0</v>
      </c>
      <c r="L317" s="87">
        <v>10</v>
      </c>
      <c r="M317" s="87">
        <v>1</v>
      </c>
      <c r="N317" s="87">
        <v>57</v>
      </c>
      <c r="O317" s="87">
        <v>4342</v>
      </c>
      <c r="P317" s="87">
        <v>1389</v>
      </c>
      <c r="Q317" s="87">
        <v>924</v>
      </c>
      <c r="R317" s="87">
        <v>1214</v>
      </c>
      <c r="S317" s="87">
        <v>565</v>
      </c>
      <c r="T317" s="87">
        <v>348</v>
      </c>
      <c r="U317" s="87">
        <v>251</v>
      </c>
      <c r="V317" s="87">
        <v>433</v>
      </c>
      <c r="W317" s="87">
        <v>1117</v>
      </c>
      <c r="X317" s="87">
        <v>1579</v>
      </c>
      <c r="Y317" s="87">
        <v>702</v>
      </c>
      <c r="Z317" s="87">
        <v>143</v>
      </c>
      <c r="AA317" s="87">
        <v>343</v>
      </c>
      <c r="AB317" s="87">
        <v>297</v>
      </c>
      <c r="AC317" s="87">
        <v>433</v>
      </c>
      <c r="AD317" s="87">
        <v>486</v>
      </c>
      <c r="AE317" s="87">
        <v>560</v>
      </c>
      <c r="AF317" s="87">
        <v>548</v>
      </c>
      <c r="AG317" s="87">
        <v>530</v>
      </c>
      <c r="AH317" s="87">
        <v>375</v>
      </c>
      <c r="AI317" s="87">
        <v>339</v>
      </c>
      <c r="AJ317" s="87">
        <v>484</v>
      </c>
      <c r="AK317" s="87">
        <v>430</v>
      </c>
      <c r="AL317" s="87">
        <v>383</v>
      </c>
      <c r="AM317" s="87">
        <v>399</v>
      </c>
      <c r="AN317" s="87">
        <v>397</v>
      </c>
      <c r="AO317" s="87">
        <v>556</v>
      </c>
      <c r="AP317" s="87">
        <v>549</v>
      </c>
      <c r="AQ317" s="87">
        <v>706</v>
      </c>
      <c r="AR317" s="87">
        <v>104</v>
      </c>
      <c r="AS317" s="87">
        <v>819</v>
      </c>
      <c r="AT317" s="87">
        <v>3777</v>
      </c>
      <c r="AU317" s="87">
        <v>416</v>
      </c>
      <c r="AV317" s="88">
        <v>3300</v>
      </c>
      <c r="AW317" s="88">
        <v>3300</v>
      </c>
      <c r="AX317" s="88">
        <v>1677</v>
      </c>
      <c r="AY317" s="88">
        <v>1794</v>
      </c>
      <c r="AZ317" s="88">
        <v>1823</v>
      </c>
      <c r="BA317" s="88">
        <v>1711</v>
      </c>
      <c r="BB317" s="88">
        <v>1767</v>
      </c>
      <c r="BC317" s="89">
        <v>1768</v>
      </c>
      <c r="BD317" s="89">
        <v>1792</v>
      </c>
      <c r="BE317" s="89">
        <v>1820</v>
      </c>
      <c r="BF317" s="89">
        <v>2011</v>
      </c>
      <c r="BG317" s="89">
        <v>1910</v>
      </c>
      <c r="BH317" s="89">
        <v>1831</v>
      </c>
      <c r="BI317" s="89">
        <v>1712</v>
      </c>
      <c r="BJ317" s="89">
        <v>1677</v>
      </c>
      <c r="BK317" s="89">
        <v>1794</v>
      </c>
      <c r="BL317" s="89">
        <v>1823</v>
      </c>
      <c r="BM317" s="89">
        <v>1711</v>
      </c>
      <c r="BN317" s="90">
        <v>1767</v>
      </c>
    </row>
    <row r="318" spans="1:66" x14ac:dyDescent="0.45">
      <c r="A318" s="78">
        <f t="shared" si="15"/>
        <v>10</v>
      </c>
      <c r="B318" s="79">
        <f t="shared" si="13"/>
        <v>48</v>
      </c>
      <c r="C318" s="140">
        <f t="shared" si="14"/>
        <v>2.6666666666666665</v>
      </c>
      <c r="D318" s="140">
        <v>1288</v>
      </c>
      <c r="E318" s="178" t="s">
        <v>125</v>
      </c>
      <c r="F318" s="76" t="s">
        <v>599</v>
      </c>
      <c r="G318" s="76" t="s">
        <v>640</v>
      </c>
      <c r="H318" s="86" t="s">
        <v>438</v>
      </c>
      <c r="I318" s="179" t="s">
        <v>979</v>
      </c>
      <c r="J318" s="87">
        <v>0</v>
      </c>
      <c r="K318" s="87">
        <v>22</v>
      </c>
      <c r="L318" s="87">
        <v>38</v>
      </c>
      <c r="M318" s="87">
        <v>47</v>
      </c>
      <c r="N318" s="87">
        <v>33</v>
      </c>
      <c r="O318" s="87">
        <v>31</v>
      </c>
      <c r="P318" s="87">
        <v>42</v>
      </c>
      <c r="Q318" s="87">
        <v>23</v>
      </c>
      <c r="R318" s="87">
        <v>47</v>
      </c>
      <c r="S318" s="87">
        <v>16</v>
      </c>
      <c r="T318" s="87">
        <v>21</v>
      </c>
      <c r="U318" s="87">
        <v>17</v>
      </c>
      <c r="V318" s="87">
        <v>40</v>
      </c>
      <c r="W318" s="87">
        <v>46</v>
      </c>
      <c r="X318" s="87">
        <v>43</v>
      </c>
      <c r="Y318" s="87">
        <v>60</v>
      </c>
      <c r="Z318" s="87">
        <v>32</v>
      </c>
      <c r="AA318" s="87">
        <v>34</v>
      </c>
      <c r="AB318" s="87">
        <v>51</v>
      </c>
      <c r="AC318" s="87">
        <v>40</v>
      </c>
      <c r="AD318" s="87">
        <v>52</v>
      </c>
      <c r="AE318" s="87">
        <v>44</v>
      </c>
      <c r="AF318" s="87">
        <v>76</v>
      </c>
      <c r="AG318" s="87">
        <v>69</v>
      </c>
      <c r="AH318" s="87">
        <v>7</v>
      </c>
      <c r="AI318" s="87">
        <v>1</v>
      </c>
      <c r="AJ318" s="87">
        <v>5</v>
      </c>
      <c r="AK318" s="87">
        <v>0</v>
      </c>
      <c r="AL318" s="87">
        <v>0</v>
      </c>
      <c r="AM318" s="87">
        <v>2</v>
      </c>
      <c r="AN318" s="87">
        <v>0</v>
      </c>
      <c r="AO318" s="87">
        <v>0</v>
      </c>
      <c r="AP318" s="87">
        <v>0</v>
      </c>
      <c r="AQ318" s="87">
        <v>0</v>
      </c>
      <c r="AR318" s="87">
        <v>0</v>
      </c>
      <c r="AS318" s="87">
        <v>0</v>
      </c>
      <c r="AT318" s="87">
        <v>0</v>
      </c>
      <c r="AU318" s="87">
        <v>8</v>
      </c>
      <c r="AV318" s="88">
        <v>48</v>
      </c>
      <c r="AW318" s="88">
        <v>48</v>
      </c>
      <c r="AX318" s="88">
        <v>26</v>
      </c>
      <c r="AY318" s="88">
        <v>26</v>
      </c>
      <c r="AZ318" s="88">
        <v>30</v>
      </c>
      <c r="BA318" s="88">
        <v>29</v>
      </c>
      <c r="BB318" s="88">
        <v>26</v>
      </c>
      <c r="BC318" s="89">
        <v>31</v>
      </c>
      <c r="BD318" s="89">
        <v>28</v>
      </c>
      <c r="BE318" s="89">
        <v>26</v>
      </c>
      <c r="BF318" s="89">
        <v>28</v>
      </c>
      <c r="BG318" s="89">
        <v>26</v>
      </c>
      <c r="BH318" s="89">
        <v>30</v>
      </c>
      <c r="BI318" s="89">
        <v>32</v>
      </c>
      <c r="BJ318" s="89">
        <v>26</v>
      </c>
      <c r="BK318" s="89">
        <v>26</v>
      </c>
      <c r="BL318" s="89">
        <v>30</v>
      </c>
      <c r="BM318" s="89">
        <v>29</v>
      </c>
      <c r="BN318" s="90">
        <v>26</v>
      </c>
    </row>
    <row r="319" spans="1:66" x14ac:dyDescent="0.45">
      <c r="A319" s="78">
        <f t="shared" si="15"/>
        <v>308</v>
      </c>
      <c r="B319" s="79">
        <f t="shared" si="13"/>
        <v>40</v>
      </c>
      <c r="C319" s="140">
        <f t="shared" si="14"/>
        <v>31</v>
      </c>
      <c r="D319" s="140">
        <v>3035</v>
      </c>
      <c r="E319" s="178" t="s">
        <v>125</v>
      </c>
      <c r="F319" s="76" t="s">
        <v>599</v>
      </c>
      <c r="G319" s="76" t="s">
        <v>640</v>
      </c>
      <c r="H319" s="86" t="s">
        <v>439</v>
      </c>
      <c r="I319" s="179" t="s">
        <v>980</v>
      </c>
      <c r="J319" s="87">
        <v>70</v>
      </c>
      <c r="K319" s="87">
        <v>43</v>
      </c>
      <c r="L319" s="87">
        <v>49</v>
      </c>
      <c r="M319" s="87">
        <v>115</v>
      </c>
      <c r="N319" s="87">
        <v>191</v>
      </c>
      <c r="O319" s="87">
        <v>154</v>
      </c>
      <c r="P319" s="87">
        <v>66</v>
      </c>
      <c r="Q319" s="87">
        <v>43</v>
      </c>
      <c r="R319" s="87">
        <v>92</v>
      </c>
      <c r="S319" s="87">
        <v>138</v>
      </c>
      <c r="T319" s="87">
        <v>98</v>
      </c>
      <c r="U319" s="87">
        <v>16</v>
      </c>
      <c r="V319" s="87">
        <v>25</v>
      </c>
      <c r="W319" s="87">
        <v>4</v>
      </c>
      <c r="X319" s="87">
        <v>48</v>
      </c>
      <c r="Y319" s="87">
        <v>113</v>
      </c>
      <c r="Z319" s="87">
        <v>1</v>
      </c>
      <c r="AA319" s="87">
        <v>0</v>
      </c>
      <c r="AB319" s="87">
        <v>47</v>
      </c>
      <c r="AC319" s="87">
        <v>45</v>
      </c>
      <c r="AD319" s="87">
        <v>51</v>
      </c>
      <c r="AE319" s="87">
        <v>41</v>
      </c>
      <c r="AF319" s="87">
        <v>28</v>
      </c>
      <c r="AG319" s="87">
        <v>26</v>
      </c>
      <c r="AH319" s="87">
        <v>24</v>
      </c>
      <c r="AI319" s="87">
        <v>16</v>
      </c>
      <c r="AJ319" s="87">
        <v>19</v>
      </c>
      <c r="AK319" s="87">
        <v>16</v>
      </c>
      <c r="AL319" s="87">
        <v>19</v>
      </c>
      <c r="AM319" s="87">
        <v>30</v>
      </c>
      <c r="AN319" s="87">
        <v>20</v>
      </c>
      <c r="AO319" s="87">
        <v>21</v>
      </c>
      <c r="AP319" s="87">
        <v>50</v>
      </c>
      <c r="AQ319" s="87">
        <v>37</v>
      </c>
      <c r="AR319" s="87">
        <v>22</v>
      </c>
      <c r="AS319" s="87">
        <v>14</v>
      </c>
      <c r="AT319" s="87">
        <v>43</v>
      </c>
      <c r="AU319" s="87">
        <v>36</v>
      </c>
      <c r="AV319" s="88">
        <v>40</v>
      </c>
      <c r="AW319" s="88">
        <v>40</v>
      </c>
      <c r="AX319" s="88">
        <v>43</v>
      </c>
      <c r="AY319" s="88">
        <v>43</v>
      </c>
      <c r="AZ319" s="88">
        <v>43</v>
      </c>
      <c r="BA319" s="88">
        <v>43</v>
      </c>
      <c r="BB319" s="88">
        <v>43</v>
      </c>
      <c r="BC319" s="89">
        <v>44</v>
      </c>
      <c r="BD319" s="89">
        <v>43</v>
      </c>
      <c r="BE319" s="89">
        <v>43</v>
      </c>
      <c r="BF319" s="89">
        <v>43</v>
      </c>
      <c r="BG319" s="89">
        <v>43</v>
      </c>
      <c r="BH319" s="89">
        <v>43</v>
      </c>
      <c r="BI319" s="89">
        <v>43</v>
      </c>
      <c r="BJ319" s="89">
        <v>43</v>
      </c>
      <c r="BK319" s="89">
        <v>43</v>
      </c>
      <c r="BL319" s="89">
        <v>43</v>
      </c>
      <c r="BM319" s="89">
        <v>43</v>
      </c>
      <c r="BN319" s="90">
        <v>43</v>
      </c>
    </row>
    <row r="320" spans="1:66" x14ac:dyDescent="0.45">
      <c r="A320" s="78">
        <f t="shared" si="15"/>
        <v>1238</v>
      </c>
      <c r="B320" s="79">
        <f t="shared" si="13"/>
        <v>150</v>
      </c>
      <c r="C320" s="140">
        <f t="shared" si="14"/>
        <v>97.666666666666671</v>
      </c>
      <c r="D320" s="140">
        <v>597</v>
      </c>
      <c r="E320" s="178" t="s">
        <v>125</v>
      </c>
      <c r="F320" s="76" t="s">
        <v>599</v>
      </c>
      <c r="G320" s="76" t="s">
        <v>641</v>
      </c>
      <c r="H320" s="86" t="s">
        <v>440</v>
      </c>
      <c r="I320" s="179" t="s">
        <v>981</v>
      </c>
      <c r="J320" s="87">
        <v>163</v>
      </c>
      <c r="K320" s="87">
        <v>128</v>
      </c>
      <c r="L320" s="87">
        <v>103</v>
      </c>
      <c r="M320" s="87">
        <v>111</v>
      </c>
      <c r="N320" s="87">
        <v>117</v>
      </c>
      <c r="O320" s="87">
        <v>80</v>
      </c>
      <c r="P320" s="87">
        <v>145</v>
      </c>
      <c r="Q320" s="87">
        <v>114</v>
      </c>
      <c r="R320" s="87">
        <v>145</v>
      </c>
      <c r="S320" s="87">
        <v>199</v>
      </c>
      <c r="T320" s="87">
        <v>190</v>
      </c>
      <c r="U320" s="87">
        <v>97</v>
      </c>
      <c r="V320" s="87">
        <v>151</v>
      </c>
      <c r="W320" s="87">
        <v>70</v>
      </c>
      <c r="X320" s="87">
        <v>114</v>
      </c>
      <c r="Y320" s="87">
        <v>159</v>
      </c>
      <c r="Z320" s="87">
        <v>97</v>
      </c>
      <c r="AA320" s="87">
        <v>116</v>
      </c>
      <c r="AB320" s="87">
        <v>125</v>
      </c>
      <c r="AC320" s="87">
        <v>206</v>
      </c>
      <c r="AD320" s="87">
        <v>115</v>
      </c>
      <c r="AE320" s="87">
        <v>143</v>
      </c>
      <c r="AF320" s="87">
        <v>171</v>
      </c>
      <c r="AG320" s="87">
        <v>132</v>
      </c>
      <c r="AH320" s="87">
        <v>155</v>
      </c>
      <c r="AI320" s="87">
        <v>127</v>
      </c>
      <c r="AJ320" s="87">
        <v>179</v>
      </c>
      <c r="AK320" s="87">
        <v>42</v>
      </c>
      <c r="AL320" s="87">
        <v>187</v>
      </c>
      <c r="AM320" s="87">
        <v>110</v>
      </c>
      <c r="AN320" s="87">
        <v>77</v>
      </c>
      <c r="AO320" s="87">
        <v>103</v>
      </c>
      <c r="AP320" s="87">
        <v>171</v>
      </c>
      <c r="AQ320" s="87">
        <v>167</v>
      </c>
      <c r="AR320" s="87">
        <v>88</v>
      </c>
      <c r="AS320" s="87">
        <v>80</v>
      </c>
      <c r="AT320" s="87">
        <v>112</v>
      </c>
      <c r="AU320" s="87">
        <v>101</v>
      </c>
      <c r="AV320" s="88">
        <v>150</v>
      </c>
      <c r="AW320" s="88">
        <v>150</v>
      </c>
      <c r="AX320" s="88">
        <v>100</v>
      </c>
      <c r="AY320" s="88">
        <v>101</v>
      </c>
      <c r="AZ320" s="88">
        <v>103</v>
      </c>
      <c r="BA320" s="88">
        <v>89</v>
      </c>
      <c r="BB320" s="88">
        <v>88</v>
      </c>
      <c r="BC320" s="89">
        <v>87</v>
      </c>
      <c r="BD320" s="89">
        <v>38</v>
      </c>
      <c r="BE320" s="89">
        <v>38</v>
      </c>
      <c r="BF320" s="89">
        <v>39</v>
      </c>
      <c r="BG320" s="89">
        <v>39</v>
      </c>
      <c r="BH320" s="89">
        <v>39</v>
      </c>
      <c r="BI320" s="89">
        <v>38</v>
      </c>
      <c r="BJ320" s="89">
        <v>37</v>
      </c>
      <c r="BK320" s="89">
        <v>37</v>
      </c>
      <c r="BL320" s="89">
        <v>38</v>
      </c>
      <c r="BM320" s="89">
        <v>45</v>
      </c>
      <c r="BN320" s="90">
        <v>39</v>
      </c>
    </row>
    <row r="321" spans="1:66" x14ac:dyDescent="0.45">
      <c r="A321" s="78">
        <f t="shared" si="15"/>
        <v>1099</v>
      </c>
      <c r="B321" s="79">
        <f t="shared" si="13"/>
        <v>150</v>
      </c>
      <c r="C321" s="140">
        <f t="shared" si="14"/>
        <v>64</v>
      </c>
      <c r="D321" s="140">
        <v>1053</v>
      </c>
      <c r="E321" s="178" t="s">
        <v>125</v>
      </c>
      <c r="F321" s="76" t="s">
        <v>599</v>
      </c>
      <c r="G321" s="76" t="s">
        <v>641</v>
      </c>
      <c r="H321" s="86" t="s">
        <v>441</v>
      </c>
      <c r="I321" s="179" t="s">
        <v>982</v>
      </c>
      <c r="J321" s="87">
        <v>127</v>
      </c>
      <c r="K321" s="87">
        <v>124</v>
      </c>
      <c r="L321" s="87">
        <v>93</v>
      </c>
      <c r="M321" s="87">
        <v>129</v>
      </c>
      <c r="N321" s="87">
        <v>95</v>
      </c>
      <c r="O321" s="87">
        <v>132</v>
      </c>
      <c r="P321" s="87">
        <v>254</v>
      </c>
      <c r="Q321" s="87">
        <v>128</v>
      </c>
      <c r="R321" s="87">
        <v>168</v>
      </c>
      <c r="S321" s="87">
        <v>102</v>
      </c>
      <c r="T321" s="87">
        <v>159</v>
      </c>
      <c r="U321" s="87">
        <v>104</v>
      </c>
      <c r="V321" s="87">
        <v>157</v>
      </c>
      <c r="W321" s="87">
        <v>115</v>
      </c>
      <c r="X321" s="87">
        <v>225</v>
      </c>
      <c r="Y321" s="87">
        <v>279</v>
      </c>
      <c r="Z321" s="87">
        <v>160</v>
      </c>
      <c r="AA321" s="87">
        <v>123</v>
      </c>
      <c r="AB321" s="87">
        <v>94</v>
      </c>
      <c r="AC321" s="87">
        <v>94</v>
      </c>
      <c r="AD321" s="87">
        <v>101</v>
      </c>
      <c r="AE321" s="87">
        <v>121</v>
      </c>
      <c r="AF321" s="87">
        <v>101</v>
      </c>
      <c r="AG321" s="87">
        <v>68</v>
      </c>
      <c r="AH321" s="87">
        <v>85</v>
      </c>
      <c r="AI321" s="87">
        <v>78</v>
      </c>
      <c r="AJ321" s="87">
        <v>148</v>
      </c>
      <c r="AK321" s="87">
        <v>137</v>
      </c>
      <c r="AL321" s="87">
        <v>175</v>
      </c>
      <c r="AM321" s="87">
        <v>138</v>
      </c>
      <c r="AN321" s="87">
        <v>63</v>
      </c>
      <c r="AO321" s="87">
        <v>147</v>
      </c>
      <c r="AP321" s="87">
        <v>89</v>
      </c>
      <c r="AQ321" s="87">
        <v>102</v>
      </c>
      <c r="AR321" s="87">
        <v>56</v>
      </c>
      <c r="AS321" s="87">
        <v>66</v>
      </c>
      <c r="AT321" s="87">
        <v>56</v>
      </c>
      <c r="AU321" s="87">
        <v>70</v>
      </c>
      <c r="AV321" s="88">
        <v>150</v>
      </c>
      <c r="AW321" s="88">
        <v>150</v>
      </c>
      <c r="AX321" s="88">
        <v>98</v>
      </c>
      <c r="AY321" s="88">
        <v>141</v>
      </c>
      <c r="AZ321" s="88">
        <v>140</v>
      </c>
      <c r="BA321" s="88">
        <v>115</v>
      </c>
      <c r="BB321" s="88">
        <v>116</v>
      </c>
      <c r="BC321" s="89">
        <v>112</v>
      </c>
      <c r="BD321" s="89">
        <v>51</v>
      </c>
      <c r="BE321" s="89">
        <v>49</v>
      </c>
      <c r="BF321" s="89">
        <v>46</v>
      </c>
      <c r="BG321" s="89">
        <v>48</v>
      </c>
      <c r="BH321" s="89">
        <v>48</v>
      </c>
      <c r="BI321" s="89">
        <v>49</v>
      </c>
      <c r="BJ321" s="89">
        <v>47</v>
      </c>
      <c r="BK321" s="89">
        <v>48</v>
      </c>
      <c r="BL321" s="89">
        <v>48</v>
      </c>
      <c r="BM321" s="89">
        <v>47</v>
      </c>
      <c r="BN321" s="90">
        <v>47</v>
      </c>
    </row>
    <row r="322" spans="1:66" x14ac:dyDescent="0.45">
      <c r="A322" s="78">
        <f t="shared" si="15"/>
        <v>19573</v>
      </c>
      <c r="B322" s="79">
        <f t="shared" si="13"/>
        <v>2000</v>
      </c>
      <c r="C322" s="140">
        <f t="shared" si="14"/>
        <v>1880.6666666666667</v>
      </c>
      <c r="D322" s="140">
        <v>5280</v>
      </c>
      <c r="E322" s="178" t="s">
        <v>125</v>
      </c>
      <c r="F322" s="76" t="s">
        <v>599</v>
      </c>
      <c r="G322" s="76" t="s">
        <v>641</v>
      </c>
      <c r="H322" s="86" t="s">
        <v>442</v>
      </c>
      <c r="I322" s="179" t="s">
        <v>983</v>
      </c>
      <c r="J322" s="87">
        <v>1780</v>
      </c>
      <c r="K322" s="87">
        <v>2192</v>
      </c>
      <c r="L322" s="87">
        <v>1606</v>
      </c>
      <c r="M322" s="87">
        <v>1921</v>
      </c>
      <c r="N322" s="87">
        <v>1929</v>
      </c>
      <c r="O322" s="87">
        <v>2322</v>
      </c>
      <c r="P322" s="87">
        <v>4033</v>
      </c>
      <c r="Q322" s="87">
        <v>2807</v>
      </c>
      <c r="R322" s="87">
        <v>1443</v>
      </c>
      <c r="S322" s="87">
        <v>1656</v>
      </c>
      <c r="T322" s="87">
        <v>4590</v>
      </c>
      <c r="U322" s="87">
        <v>2324</v>
      </c>
      <c r="V322" s="87">
        <v>2858</v>
      </c>
      <c r="W322" s="87">
        <v>2855</v>
      </c>
      <c r="X322" s="87">
        <v>1778</v>
      </c>
      <c r="Y322" s="87">
        <v>3154</v>
      </c>
      <c r="Z322" s="87">
        <v>2610</v>
      </c>
      <c r="AA322" s="87">
        <v>2504</v>
      </c>
      <c r="AB322" s="87">
        <v>74</v>
      </c>
      <c r="AC322" s="87">
        <v>3201</v>
      </c>
      <c r="AD322" s="87">
        <v>1697</v>
      </c>
      <c r="AE322" s="87">
        <v>2548</v>
      </c>
      <c r="AF322" s="87">
        <v>1992</v>
      </c>
      <c r="AG322" s="87">
        <v>1549</v>
      </c>
      <c r="AH322" s="87">
        <v>902</v>
      </c>
      <c r="AI322" s="87">
        <v>0</v>
      </c>
      <c r="AJ322" s="87">
        <v>1512</v>
      </c>
      <c r="AK322" s="87">
        <v>977</v>
      </c>
      <c r="AL322" s="87">
        <v>4525</v>
      </c>
      <c r="AM322" s="87">
        <v>515</v>
      </c>
      <c r="AN322" s="87">
        <v>527</v>
      </c>
      <c r="AO322" s="87">
        <v>1422</v>
      </c>
      <c r="AP322" s="87">
        <v>2198</v>
      </c>
      <c r="AQ322" s="87">
        <v>1699</v>
      </c>
      <c r="AR322" s="87">
        <v>2068</v>
      </c>
      <c r="AS322" s="87">
        <v>2511</v>
      </c>
      <c r="AT322" s="87">
        <v>1155</v>
      </c>
      <c r="AU322" s="87">
        <v>1976</v>
      </c>
      <c r="AV322" s="88">
        <v>2000</v>
      </c>
      <c r="AW322" s="88">
        <v>2000</v>
      </c>
      <c r="AX322" s="88">
        <v>1796</v>
      </c>
      <c r="AY322" s="88">
        <v>1874</v>
      </c>
      <c r="AZ322" s="88">
        <v>1982</v>
      </c>
      <c r="BA322" s="88">
        <v>1560</v>
      </c>
      <c r="BB322" s="88">
        <v>1607</v>
      </c>
      <c r="BC322" s="89">
        <v>1663</v>
      </c>
      <c r="BD322" s="89">
        <v>603</v>
      </c>
      <c r="BE322" s="89">
        <v>633</v>
      </c>
      <c r="BF322" s="89">
        <v>618</v>
      </c>
      <c r="BG322" s="89">
        <v>582</v>
      </c>
      <c r="BH322" s="89">
        <v>582</v>
      </c>
      <c r="BI322" s="89">
        <v>560</v>
      </c>
      <c r="BJ322" s="89">
        <v>589</v>
      </c>
      <c r="BK322" s="89">
        <v>599</v>
      </c>
      <c r="BL322" s="89">
        <v>604</v>
      </c>
      <c r="BM322" s="89">
        <v>555</v>
      </c>
      <c r="BN322" s="90">
        <v>555</v>
      </c>
    </row>
    <row r="323" spans="1:66" x14ac:dyDescent="0.45">
      <c r="A323" s="78">
        <f t="shared" si="15"/>
        <v>1121</v>
      </c>
      <c r="B323" s="79">
        <f t="shared" si="13"/>
        <v>150</v>
      </c>
      <c r="C323" s="140">
        <f t="shared" si="14"/>
        <v>85.666666666666671</v>
      </c>
      <c r="D323" s="140">
        <v>1451</v>
      </c>
      <c r="E323" s="178" t="s">
        <v>125</v>
      </c>
      <c r="F323" s="76" t="s">
        <v>599</v>
      </c>
      <c r="G323" s="76" t="s">
        <v>641</v>
      </c>
      <c r="H323" s="86" t="s">
        <v>443</v>
      </c>
      <c r="I323" s="179" t="s">
        <v>984</v>
      </c>
      <c r="J323" s="87">
        <v>208</v>
      </c>
      <c r="K323" s="87">
        <v>183</v>
      </c>
      <c r="L323" s="87">
        <v>142</v>
      </c>
      <c r="M323" s="87">
        <v>176</v>
      </c>
      <c r="N323" s="87">
        <v>147</v>
      </c>
      <c r="O323" s="87">
        <v>161</v>
      </c>
      <c r="P323" s="87">
        <v>162</v>
      </c>
      <c r="Q323" s="87">
        <v>244</v>
      </c>
      <c r="R323" s="87">
        <v>159</v>
      </c>
      <c r="S323" s="87">
        <v>140</v>
      </c>
      <c r="T323" s="87">
        <v>116</v>
      </c>
      <c r="U323" s="87">
        <v>100</v>
      </c>
      <c r="V323" s="87">
        <v>163</v>
      </c>
      <c r="W323" s="87">
        <v>107</v>
      </c>
      <c r="X323" s="87">
        <v>151</v>
      </c>
      <c r="Y323" s="87">
        <v>181</v>
      </c>
      <c r="Z323" s="87">
        <v>42</v>
      </c>
      <c r="AA323" s="87">
        <v>0</v>
      </c>
      <c r="AB323" s="87">
        <v>0</v>
      </c>
      <c r="AC323" s="87">
        <v>0</v>
      </c>
      <c r="AD323" s="87">
        <v>0</v>
      </c>
      <c r="AE323" s="87">
        <v>115</v>
      </c>
      <c r="AF323" s="87">
        <v>224</v>
      </c>
      <c r="AG323" s="87">
        <v>139</v>
      </c>
      <c r="AH323" s="87">
        <v>189</v>
      </c>
      <c r="AI323" s="87">
        <v>121</v>
      </c>
      <c r="AJ323" s="87">
        <v>150</v>
      </c>
      <c r="AK323" s="87">
        <v>106</v>
      </c>
      <c r="AL323" s="87">
        <v>82</v>
      </c>
      <c r="AM323" s="87">
        <v>104</v>
      </c>
      <c r="AN323" s="87">
        <v>59</v>
      </c>
      <c r="AO323" s="87">
        <v>106</v>
      </c>
      <c r="AP323" s="87">
        <v>149</v>
      </c>
      <c r="AQ323" s="87">
        <v>155</v>
      </c>
      <c r="AR323" s="87">
        <v>103</v>
      </c>
      <c r="AS323" s="87">
        <v>95</v>
      </c>
      <c r="AT323" s="87">
        <v>100</v>
      </c>
      <c r="AU323" s="87">
        <v>62</v>
      </c>
      <c r="AV323" s="88">
        <v>150</v>
      </c>
      <c r="AW323" s="88">
        <v>150</v>
      </c>
      <c r="AX323" s="88">
        <v>89</v>
      </c>
      <c r="AY323" s="88">
        <v>87</v>
      </c>
      <c r="AZ323" s="88">
        <v>85</v>
      </c>
      <c r="BA323" s="88">
        <v>76</v>
      </c>
      <c r="BB323" s="88">
        <v>76</v>
      </c>
      <c r="BC323" s="89">
        <v>76</v>
      </c>
      <c r="BD323" s="89">
        <v>29</v>
      </c>
      <c r="BE323" s="89">
        <v>29</v>
      </c>
      <c r="BF323" s="89">
        <v>29</v>
      </c>
      <c r="BG323" s="89">
        <v>29</v>
      </c>
      <c r="BH323" s="89">
        <v>29</v>
      </c>
      <c r="BI323" s="89">
        <v>29</v>
      </c>
      <c r="BJ323" s="89">
        <v>29</v>
      </c>
      <c r="BK323" s="89">
        <v>29</v>
      </c>
      <c r="BL323" s="89">
        <v>29</v>
      </c>
      <c r="BM323" s="89">
        <v>29</v>
      </c>
      <c r="BN323" s="90">
        <v>29</v>
      </c>
    </row>
    <row r="324" spans="1:66" x14ac:dyDescent="0.45">
      <c r="A324" s="78">
        <f t="shared" si="15"/>
        <v>307</v>
      </c>
      <c r="B324" s="79">
        <f t="shared" si="13"/>
        <v>30</v>
      </c>
      <c r="C324" s="140">
        <f t="shared" si="14"/>
        <v>28.666666666666668</v>
      </c>
      <c r="D324" s="140">
        <v>458</v>
      </c>
      <c r="E324" s="178" t="s">
        <v>125</v>
      </c>
      <c r="F324" s="76" t="s">
        <v>599</v>
      </c>
      <c r="G324" s="76" t="s">
        <v>641</v>
      </c>
      <c r="H324" s="86" t="s">
        <v>444</v>
      </c>
      <c r="I324" s="179" t="s">
        <v>985</v>
      </c>
      <c r="J324" s="87">
        <v>64</v>
      </c>
      <c r="K324" s="87">
        <v>66</v>
      </c>
      <c r="L324" s="87">
        <v>76</v>
      </c>
      <c r="M324" s="87">
        <v>105</v>
      </c>
      <c r="N324" s="87">
        <v>61</v>
      </c>
      <c r="O324" s="87">
        <v>67</v>
      </c>
      <c r="P324" s="87">
        <v>140</v>
      </c>
      <c r="Q324" s="87">
        <v>104</v>
      </c>
      <c r="R324" s="87">
        <v>54</v>
      </c>
      <c r="S324" s="87">
        <v>62</v>
      </c>
      <c r="T324" s="87">
        <v>99</v>
      </c>
      <c r="U324" s="87">
        <v>39</v>
      </c>
      <c r="V324" s="87">
        <v>64</v>
      </c>
      <c r="W324" s="87">
        <v>37</v>
      </c>
      <c r="X324" s="87">
        <v>48</v>
      </c>
      <c r="Y324" s="87">
        <v>76</v>
      </c>
      <c r="Z324" s="87">
        <v>34</v>
      </c>
      <c r="AA324" s="87">
        <v>153</v>
      </c>
      <c r="AB324" s="87">
        <v>217</v>
      </c>
      <c r="AC324" s="87">
        <v>154</v>
      </c>
      <c r="AD324" s="87">
        <v>0</v>
      </c>
      <c r="AE324" s="87">
        <v>0</v>
      </c>
      <c r="AF324" s="87">
        <v>0</v>
      </c>
      <c r="AG324" s="87">
        <v>0</v>
      </c>
      <c r="AH324" s="87">
        <v>1</v>
      </c>
      <c r="AI324" s="87">
        <v>3</v>
      </c>
      <c r="AJ324" s="87">
        <v>62</v>
      </c>
      <c r="AK324" s="87">
        <v>24</v>
      </c>
      <c r="AL324" s="87">
        <v>34</v>
      </c>
      <c r="AM324" s="87">
        <v>20</v>
      </c>
      <c r="AN324" s="87">
        <v>20</v>
      </c>
      <c r="AO324" s="87">
        <v>23</v>
      </c>
      <c r="AP324" s="87">
        <v>25</v>
      </c>
      <c r="AQ324" s="87">
        <v>34</v>
      </c>
      <c r="AR324" s="87">
        <v>41</v>
      </c>
      <c r="AS324" s="87">
        <v>22</v>
      </c>
      <c r="AT324" s="87">
        <v>20</v>
      </c>
      <c r="AU324" s="87">
        <v>44</v>
      </c>
      <c r="AV324" s="88">
        <v>30</v>
      </c>
      <c r="AW324" s="88">
        <v>30</v>
      </c>
      <c r="AX324" s="88">
        <v>23</v>
      </c>
      <c r="AY324" s="88">
        <v>58</v>
      </c>
      <c r="AZ324" s="88">
        <v>58</v>
      </c>
      <c r="BA324" s="88">
        <v>57</v>
      </c>
      <c r="BB324" s="88">
        <v>55</v>
      </c>
      <c r="BC324" s="89">
        <v>56</v>
      </c>
      <c r="BD324" s="89">
        <v>34</v>
      </c>
      <c r="BE324" s="89">
        <v>34</v>
      </c>
      <c r="BF324" s="89">
        <v>34</v>
      </c>
      <c r="BG324" s="89">
        <v>34</v>
      </c>
      <c r="BH324" s="89">
        <v>34</v>
      </c>
      <c r="BI324" s="89">
        <v>34</v>
      </c>
      <c r="BJ324" s="89">
        <v>34</v>
      </c>
      <c r="BK324" s="89">
        <v>34</v>
      </c>
      <c r="BL324" s="89">
        <v>34</v>
      </c>
      <c r="BM324" s="89">
        <v>34</v>
      </c>
      <c r="BN324" s="90">
        <v>34</v>
      </c>
    </row>
    <row r="325" spans="1:66" x14ac:dyDescent="0.45">
      <c r="A325" s="78">
        <f t="shared" si="15"/>
        <v>15029</v>
      </c>
      <c r="B325" s="79">
        <f t="shared" si="13"/>
        <v>1650</v>
      </c>
      <c r="C325" s="140">
        <f t="shared" si="14"/>
        <v>1209.6666666666667</v>
      </c>
      <c r="D325" s="140">
        <v>6313</v>
      </c>
      <c r="E325" s="178" t="s">
        <v>125</v>
      </c>
      <c r="F325" s="76" t="s">
        <v>599</v>
      </c>
      <c r="G325" s="76" t="s">
        <v>641</v>
      </c>
      <c r="H325" s="86" t="s">
        <v>445</v>
      </c>
      <c r="I325" s="179" t="s">
        <v>986</v>
      </c>
      <c r="J325" s="87">
        <v>4417</v>
      </c>
      <c r="K325" s="87">
        <v>2834</v>
      </c>
      <c r="L325" s="87">
        <v>1180</v>
      </c>
      <c r="M325" s="87">
        <v>711</v>
      </c>
      <c r="N325" s="87">
        <v>2888</v>
      </c>
      <c r="O325" s="87">
        <v>2397</v>
      </c>
      <c r="P325" s="87">
        <v>2229</v>
      </c>
      <c r="Q325" s="87">
        <v>1127</v>
      </c>
      <c r="R325" s="87">
        <v>2955</v>
      </c>
      <c r="S325" s="87">
        <v>1822</v>
      </c>
      <c r="T325" s="87">
        <v>2604</v>
      </c>
      <c r="U325" s="87">
        <v>2103</v>
      </c>
      <c r="V325" s="87">
        <v>1593</v>
      </c>
      <c r="W325" s="87">
        <v>1498</v>
      </c>
      <c r="X325" s="87">
        <v>2105</v>
      </c>
      <c r="Y325" s="87">
        <v>2831</v>
      </c>
      <c r="Z325" s="87">
        <v>0</v>
      </c>
      <c r="AA325" s="87">
        <v>1664</v>
      </c>
      <c r="AB325" s="87">
        <v>0</v>
      </c>
      <c r="AC325" s="87">
        <v>0</v>
      </c>
      <c r="AD325" s="87">
        <v>0</v>
      </c>
      <c r="AE325" s="87">
        <v>6461</v>
      </c>
      <c r="AF325" s="87">
        <v>3</v>
      </c>
      <c r="AG325" s="87">
        <v>0</v>
      </c>
      <c r="AH325" s="87">
        <v>1713</v>
      </c>
      <c r="AI325" s="87">
        <v>3</v>
      </c>
      <c r="AJ325" s="87">
        <v>3839</v>
      </c>
      <c r="AK325" s="87">
        <v>783</v>
      </c>
      <c r="AL325" s="87">
        <v>978</v>
      </c>
      <c r="AM325" s="87">
        <v>1211</v>
      </c>
      <c r="AN325" s="87">
        <v>969</v>
      </c>
      <c r="AO325" s="87">
        <v>1499</v>
      </c>
      <c r="AP325" s="87">
        <v>2343</v>
      </c>
      <c r="AQ325" s="87">
        <v>2206</v>
      </c>
      <c r="AR325" s="87">
        <v>1411</v>
      </c>
      <c r="AS325" s="87">
        <v>1336</v>
      </c>
      <c r="AT325" s="87">
        <v>1020</v>
      </c>
      <c r="AU325" s="87">
        <v>1273</v>
      </c>
      <c r="AV325" s="88">
        <v>1650</v>
      </c>
      <c r="AW325" s="88">
        <v>1650</v>
      </c>
      <c r="AX325" s="88">
        <v>1563</v>
      </c>
      <c r="AY325" s="88">
        <v>1510</v>
      </c>
      <c r="AZ325" s="88">
        <v>1553</v>
      </c>
      <c r="BA325" s="88">
        <v>1246</v>
      </c>
      <c r="BB325" s="88">
        <v>1248</v>
      </c>
      <c r="BC325" s="89">
        <v>1438</v>
      </c>
      <c r="BD325" s="89">
        <v>415</v>
      </c>
      <c r="BE325" s="89">
        <v>414</v>
      </c>
      <c r="BF325" s="89">
        <v>380</v>
      </c>
      <c r="BG325" s="89">
        <v>383</v>
      </c>
      <c r="BH325" s="89">
        <v>386</v>
      </c>
      <c r="BI325" s="89">
        <v>392</v>
      </c>
      <c r="BJ325" s="89">
        <v>390</v>
      </c>
      <c r="BK325" s="89">
        <v>390</v>
      </c>
      <c r="BL325" s="89">
        <v>387</v>
      </c>
      <c r="BM325" s="89">
        <v>390</v>
      </c>
      <c r="BN325" s="90">
        <v>391</v>
      </c>
    </row>
    <row r="326" spans="1:66" x14ac:dyDescent="0.45">
      <c r="A326" s="78">
        <f t="shared" si="15"/>
        <v>6414</v>
      </c>
      <c r="B326" s="79">
        <f t="shared" si="13"/>
        <v>1200</v>
      </c>
      <c r="C326" s="140">
        <f t="shared" si="14"/>
        <v>413</v>
      </c>
      <c r="D326" s="140">
        <v>5538</v>
      </c>
      <c r="E326" s="178" t="s">
        <v>125</v>
      </c>
      <c r="F326" s="76" t="s">
        <v>599</v>
      </c>
      <c r="G326" s="76" t="s">
        <v>641</v>
      </c>
      <c r="H326" s="86" t="s">
        <v>446</v>
      </c>
      <c r="I326" s="179" t="s">
        <v>987</v>
      </c>
      <c r="J326" s="87">
        <v>354</v>
      </c>
      <c r="K326" s="87">
        <v>553</v>
      </c>
      <c r="L326" s="87">
        <v>476</v>
      </c>
      <c r="M326" s="87">
        <v>630</v>
      </c>
      <c r="N326" s="87">
        <v>571</v>
      </c>
      <c r="O326" s="87">
        <v>498</v>
      </c>
      <c r="P326" s="87">
        <v>792</v>
      </c>
      <c r="Q326" s="87">
        <v>624</v>
      </c>
      <c r="R326" s="87">
        <v>400</v>
      </c>
      <c r="S326" s="87">
        <v>1052</v>
      </c>
      <c r="T326" s="87">
        <v>634</v>
      </c>
      <c r="U326" s="87">
        <v>419</v>
      </c>
      <c r="V326" s="87">
        <v>475</v>
      </c>
      <c r="W326" s="87">
        <v>442</v>
      </c>
      <c r="X326" s="87">
        <v>616</v>
      </c>
      <c r="Y326" s="87">
        <v>0</v>
      </c>
      <c r="Z326" s="87">
        <v>0</v>
      </c>
      <c r="AA326" s="87">
        <v>0</v>
      </c>
      <c r="AB326" s="87">
        <v>815</v>
      </c>
      <c r="AC326" s="87">
        <v>305</v>
      </c>
      <c r="AD326" s="87">
        <v>61</v>
      </c>
      <c r="AE326" s="87">
        <v>1227</v>
      </c>
      <c r="AF326" s="87">
        <v>335</v>
      </c>
      <c r="AG326" s="87">
        <v>0</v>
      </c>
      <c r="AH326" s="87">
        <v>0</v>
      </c>
      <c r="AI326" s="87">
        <v>679</v>
      </c>
      <c r="AJ326" s="87">
        <v>947</v>
      </c>
      <c r="AK326" s="87">
        <v>1007</v>
      </c>
      <c r="AL326" s="87">
        <v>784</v>
      </c>
      <c r="AM326" s="87">
        <v>274</v>
      </c>
      <c r="AN326" s="87">
        <v>456</v>
      </c>
      <c r="AO326" s="87">
        <v>1345</v>
      </c>
      <c r="AP326" s="87">
        <v>1275</v>
      </c>
      <c r="AQ326" s="87">
        <v>34</v>
      </c>
      <c r="AR326" s="87">
        <v>0</v>
      </c>
      <c r="AS326" s="87">
        <v>0</v>
      </c>
      <c r="AT326" s="87">
        <v>321</v>
      </c>
      <c r="AU326" s="87">
        <v>918</v>
      </c>
      <c r="AV326" s="88">
        <v>1200</v>
      </c>
      <c r="AW326" s="88">
        <v>1200</v>
      </c>
      <c r="AX326" s="88">
        <v>469</v>
      </c>
      <c r="AY326" s="88">
        <v>472</v>
      </c>
      <c r="AZ326" s="88">
        <v>495</v>
      </c>
      <c r="BA326" s="88">
        <v>458</v>
      </c>
      <c r="BB326" s="88">
        <v>420</v>
      </c>
      <c r="BC326" s="89">
        <v>455</v>
      </c>
      <c r="BD326" s="89">
        <v>232</v>
      </c>
      <c r="BE326" s="89">
        <v>201</v>
      </c>
      <c r="BF326" s="89">
        <v>209</v>
      </c>
      <c r="BG326" s="89">
        <v>220</v>
      </c>
      <c r="BH326" s="89">
        <v>224</v>
      </c>
      <c r="BI326" s="89">
        <v>218</v>
      </c>
      <c r="BJ326" s="89">
        <v>225</v>
      </c>
      <c r="BK326" s="89">
        <v>219</v>
      </c>
      <c r="BL326" s="89">
        <v>227</v>
      </c>
      <c r="BM326" s="89">
        <v>224</v>
      </c>
      <c r="BN326" s="90">
        <v>232</v>
      </c>
    </row>
    <row r="327" spans="1:66" x14ac:dyDescent="0.45">
      <c r="A327" s="78">
        <f t="shared" si="15"/>
        <v>5174</v>
      </c>
      <c r="B327" s="79">
        <f t="shared" si="13"/>
        <v>550</v>
      </c>
      <c r="C327" s="140">
        <f t="shared" si="14"/>
        <v>224.66666666666666</v>
      </c>
      <c r="D327" s="140">
        <v>1047</v>
      </c>
      <c r="E327" s="178" t="s">
        <v>125</v>
      </c>
      <c r="F327" s="76" t="s">
        <v>599</v>
      </c>
      <c r="G327" s="76" t="s">
        <v>641</v>
      </c>
      <c r="H327" s="86" t="s">
        <v>447</v>
      </c>
      <c r="I327" s="179" t="s">
        <v>988</v>
      </c>
      <c r="J327" s="87">
        <v>230</v>
      </c>
      <c r="K327" s="87">
        <v>289</v>
      </c>
      <c r="L327" s="87">
        <v>355</v>
      </c>
      <c r="M327" s="87">
        <v>564</v>
      </c>
      <c r="N327" s="87">
        <v>821</v>
      </c>
      <c r="O327" s="87">
        <v>687</v>
      </c>
      <c r="P327" s="87">
        <v>433</v>
      </c>
      <c r="Q327" s="87">
        <v>340</v>
      </c>
      <c r="R327" s="87">
        <v>657</v>
      </c>
      <c r="S327" s="87">
        <v>720</v>
      </c>
      <c r="T327" s="87">
        <v>378</v>
      </c>
      <c r="U327" s="87">
        <v>445</v>
      </c>
      <c r="V327" s="87">
        <v>501</v>
      </c>
      <c r="W327" s="87">
        <v>253</v>
      </c>
      <c r="X327" s="87">
        <v>361</v>
      </c>
      <c r="Y327" s="87">
        <v>894</v>
      </c>
      <c r="Z327" s="87">
        <v>227</v>
      </c>
      <c r="AA327" s="87">
        <v>243</v>
      </c>
      <c r="AB327" s="87">
        <v>346</v>
      </c>
      <c r="AC327" s="87">
        <v>919</v>
      </c>
      <c r="AD327" s="87">
        <v>562</v>
      </c>
      <c r="AE327" s="87">
        <v>268</v>
      </c>
      <c r="AF327" s="87">
        <v>338</v>
      </c>
      <c r="AG327" s="87">
        <v>0</v>
      </c>
      <c r="AH327" s="87">
        <v>522</v>
      </c>
      <c r="AI327" s="87">
        <v>241</v>
      </c>
      <c r="AJ327" s="87">
        <v>454</v>
      </c>
      <c r="AK327" s="87">
        <v>322</v>
      </c>
      <c r="AL327" s="87">
        <v>305</v>
      </c>
      <c r="AM327" s="87">
        <v>323</v>
      </c>
      <c r="AN327" s="87">
        <v>302</v>
      </c>
      <c r="AO327" s="87">
        <v>706</v>
      </c>
      <c r="AP327" s="87">
        <v>1327</v>
      </c>
      <c r="AQ327" s="87">
        <v>826</v>
      </c>
      <c r="AR327" s="87">
        <v>389</v>
      </c>
      <c r="AS327" s="87">
        <v>65</v>
      </c>
      <c r="AT327" s="87">
        <v>289</v>
      </c>
      <c r="AU327" s="87">
        <v>320</v>
      </c>
      <c r="AV327" s="88">
        <v>550</v>
      </c>
      <c r="AW327" s="88">
        <v>550</v>
      </c>
      <c r="AX327" s="88">
        <v>363</v>
      </c>
      <c r="AY327" s="88">
        <v>362</v>
      </c>
      <c r="AZ327" s="88">
        <v>346</v>
      </c>
      <c r="BA327" s="88">
        <v>309</v>
      </c>
      <c r="BB327" s="88">
        <v>314</v>
      </c>
      <c r="BC327" s="89">
        <v>317</v>
      </c>
      <c r="BD327" s="89">
        <v>161</v>
      </c>
      <c r="BE327" s="89">
        <v>160</v>
      </c>
      <c r="BF327" s="89">
        <v>141</v>
      </c>
      <c r="BG327" s="89">
        <v>148</v>
      </c>
      <c r="BH327" s="89">
        <v>146</v>
      </c>
      <c r="BI327" s="89">
        <v>148</v>
      </c>
      <c r="BJ327" s="89">
        <v>145</v>
      </c>
      <c r="BK327" s="89">
        <v>149</v>
      </c>
      <c r="BL327" s="89">
        <v>148</v>
      </c>
      <c r="BM327" s="89">
        <v>147</v>
      </c>
      <c r="BN327" s="90">
        <v>149</v>
      </c>
    </row>
    <row r="328" spans="1:66" x14ac:dyDescent="0.45">
      <c r="A328" s="78">
        <f t="shared" si="15"/>
        <v>48594</v>
      </c>
      <c r="B328" s="79">
        <f t="shared" ref="B328:B391" si="16">SUM(AV328:AV328)</f>
        <v>8500</v>
      </c>
      <c r="C328" s="140">
        <f t="shared" si="14"/>
        <v>4717.333333333333</v>
      </c>
      <c r="D328" s="140">
        <v>3522</v>
      </c>
      <c r="E328" s="178" t="s">
        <v>125</v>
      </c>
      <c r="F328" s="76" t="s">
        <v>599</v>
      </c>
      <c r="G328" s="76" t="s">
        <v>641</v>
      </c>
      <c r="H328" s="86" t="s">
        <v>448</v>
      </c>
      <c r="I328" s="179" t="s">
        <v>989</v>
      </c>
      <c r="J328" s="87">
        <v>3122</v>
      </c>
      <c r="K328" s="87">
        <v>6966</v>
      </c>
      <c r="L328" s="87">
        <v>6265</v>
      </c>
      <c r="M328" s="87">
        <v>5672</v>
      </c>
      <c r="N328" s="87">
        <v>4740</v>
      </c>
      <c r="O328" s="87">
        <v>3730</v>
      </c>
      <c r="P328" s="87">
        <v>6482</v>
      </c>
      <c r="Q328" s="87">
        <v>1582</v>
      </c>
      <c r="R328" s="87">
        <v>0</v>
      </c>
      <c r="S328" s="87">
        <v>12946</v>
      </c>
      <c r="T328" s="87">
        <v>3336</v>
      </c>
      <c r="U328" s="87">
        <v>15106</v>
      </c>
      <c r="V328" s="87">
        <v>808</v>
      </c>
      <c r="W328" s="87">
        <v>0</v>
      </c>
      <c r="X328" s="87">
        <v>0</v>
      </c>
      <c r="Y328" s="87">
        <v>13524</v>
      </c>
      <c r="Z328" s="87">
        <v>4247</v>
      </c>
      <c r="AA328" s="87">
        <v>1058</v>
      </c>
      <c r="AB328" s="87">
        <v>0</v>
      </c>
      <c r="AC328" s="87">
        <v>0</v>
      </c>
      <c r="AD328" s="87">
        <v>16343</v>
      </c>
      <c r="AE328" s="87">
        <v>2709</v>
      </c>
      <c r="AF328" s="87">
        <v>2909</v>
      </c>
      <c r="AG328" s="87">
        <v>3348</v>
      </c>
      <c r="AH328" s="87">
        <v>3215</v>
      </c>
      <c r="AI328" s="87">
        <v>4053</v>
      </c>
      <c r="AJ328" s="87">
        <v>5868</v>
      </c>
      <c r="AK328" s="87">
        <v>5316</v>
      </c>
      <c r="AL328" s="87">
        <v>4704</v>
      </c>
      <c r="AM328" s="87">
        <v>4309</v>
      </c>
      <c r="AN328" s="87">
        <v>0</v>
      </c>
      <c r="AO328" s="87">
        <v>0</v>
      </c>
      <c r="AP328" s="87">
        <v>627</v>
      </c>
      <c r="AQ328" s="87">
        <v>16358</v>
      </c>
      <c r="AR328" s="87">
        <v>3128</v>
      </c>
      <c r="AS328" s="87">
        <v>4058</v>
      </c>
      <c r="AT328" s="87">
        <v>5170</v>
      </c>
      <c r="AU328" s="87">
        <v>4924</v>
      </c>
      <c r="AV328" s="88">
        <v>8500</v>
      </c>
      <c r="AW328" s="88">
        <v>5200</v>
      </c>
      <c r="AX328" s="88">
        <v>4794</v>
      </c>
      <c r="AY328" s="88">
        <v>4748</v>
      </c>
      <c r="AZ328" s="88">
        <v>4506</v>
      </c>
      <c r="BA328" s="88">
        <v>4061</v>
      </c>
      <c r="BB328" s="88">
        <v>3193</v>
      </c>
      <c r="BC328" s="89">
        <v>3963</v>
      </c>
      <c r="BD328" s="89">
        <v>4640</v>
      </c>
      <c r="BE328" s="89">
        <v>4935</v>
      </c>
      <c r="BF328" s="89">
        <v>4314</v>
      </c>
      <c r="BG328" s="89">
        <v>4236</v>
      </c>
      <c r="BH328" s="89">
        <v>4479</v>
      </c>
      <c r="BI328" s="89">
        <v>4079</v>
      </c>
      <c r="BJ328" s="89">
        <v>4424</v>
      </c>
      <c r="BK328" s="89">
        <v>4370</v>
      </c>
      <c r="BL328" s="89">
        <v>4193</v>
      </c>
      <c r="BM328" s="89">
        <v>4061</v>
      </c>
      <c r="BN328" s="90">
        <v>3193</v>
      </c>
    </row>
    <row r="329" spans="1:66" x14ac:dyDescent="0.45">
      <c r="A329" s="78">
        <f t="shared" si="15"/>
        <v>6099</v>
      </c>
      <c r="B329" s="79">
        <f t="shared" si="16"/>
        <v>600</v>
      </c>
      <c r="C329" s="140">
        <f t="shared" ref="C329:C392" si="17">IFERROR(AVERAGE(AS329:AU329),0)</f>
        <v>495.33333333333331</v>
      </c>
      <c r="D329" s="140">
        <v>2219</v>
      </c>
      <c r="E329" s="178" t="s">
        <v>125</v>
      </c>
      <c r="F329" s="76" t="s">
        <v>599</v>
      </c>
      <c r="G329" s="76" t="s">
        <v>641</v>
      </c>
      <c r="H329" s="86" t="s">
        <v>449</v>
      </c>
      <c r="I329" s="179" t="s">
        <v>990</v>
      </c>
      <c r="J329" s="87">
        <v>377</v>
      </c>
      <c r="K329" s="87">
        <v>493</v>
      </c>
      <c r="L329" s="87">
        <v>437</v>
      </c>
      <c r="M329" s="87">
        <v>612</v>
      </c>
      <c r="N329" s="87">
        <v>570</v>
      </c>
      <c r="O329" s="87">
        <v>547</v>
      </c>
      <c r="P329" s="87">
        <v>909</v>
      </c>
      <c r="Q329" s="87">
        <v>952</v>
      </c>
      <c r="R329" s="87">
        <v>926</v>
      </c>
      <c r="S329" s="87">
        <v>0</v>
      </c>
      <c r="T329" s="87">
        <v>1875</v>
      </c>
      <c r="U329" s="87">
        <v>698</v>
      </c>
      <c r="V329" s="87">
        <v>505</v>
      </c>
      <c r="W329" s="87">
        <v>686</v>
      </c>
      <c r="X329" s="87">
        <v>807</v>
      </c>
      <c r="Y329" s="87">
        <v>1279</v>
      </c>
      <c r="Z329" s="87">
        <v>780</v>
      </c>
      <c r="AA329" s="87">
        <v>1905</v>
      </c>
      <c r="AB329" s="87">
        <v>39</v>
      </c>
      <c r="AC329" s="87">
        <v>1189</v>
      </c>
      <c r="AD329" s="87">
        <v>473</v>
      </c>
      <c r="AE329" s="87">
        <v>387</v>
      </c>
      <c r="AF329" s="87">
        <v>598</v>
      </c>
      <c r="AG329" s="87">
        <v>518</v>
      </c>
      <c r="AH329" s="87">
        <v>544</v>
      </c>
      <c r="AI329" s="87">
        <v>542</v>
      </c>
      <c r="AJ329" s="87">
        <v>723</v>
      </c>
      <c r="AK329" s="87">
        <v>613</v>
      </c>
      <c r="AL329" s="87">
        <v>430</v>
      </c>
      <c r="AM329" s="87">
        <v>599</v>
      </c>
      <c r="AN329" s="87">
        <v>389</v>
      </c>
      <c r="AO329" s="87">
        <v>635</v>
      </c>
      <c r="AP329" s="87">
        <v>1038</v>
      </c>
      <c r="AQ329" s="87">
        <v>590</v>
      </c>
      <c r="AR329" s="87">
        <v>319</v>
      </c>
      <c r="AS329" s="87">
        <v>341</v>
      </c>
      <c r="AT329" s="87">
        <v>683</v>
      </c>
      <c r="AU329" s="87">
        <v>462</v>
      </c>
      <c r="AV329" s="88">
        <v>600</v>
      </c>
      <c r="AW329" s="88">
        <v>500</v>
      </c>
      <c r="AX329" s="88">
        <v>537</v>
      </c>
      <c r="AY329" s="88">
        <v>533</v>
      </c>
      <c r="AZ329" s="88">
        <v>546</v>
      </c>
      <c r="BA329" s="88">
        <v>464</v>
      </c>
      <c r="BB329" s="88">
        <v>477</v>
      </c>
      <c r="BC329" s="89">
        <v>457</v>
      </c>
      <c r="BD329" s="89">
        <v>222</v>
      </c>
      <c r="BE329" s="89">
        <v>236</v>
      </c>
      <c r="BF329" s="89">
        <v>233</v>
      </c>
      <c r="BG329" s="89">
        <v>224</v>
      </c>
      <c r="BH329" s="89">
        <v>249</v>
      </c>
      <c r="BI329" s="89">
        <v>227</v>
      </c>
      <c r="BJ329" s="89">
        <v>236</v>
      </c>
      <c r="BK329" s="89">
        <v>226</v>
      </c>
      <c r="BL329" s="89">
        <v>235</v>
      </c>
      <c r="BM329" s="89">
        <v>230</v>
      </c>
      <c r="BN329" s="90">
        <v>240</v>
      </c>
    </row>
    <row r="330" spans="1:66" x14ac:dyDescent="0.45">
      <c r="A330" s="78">
        <f t="shared" ref="A330:A393" si="18">SUM(AK330:AU330)</f>
        <v>4058</v>
      </c>
      <c r="B330" s="79">
        <f t="shared" si="16"/>
        <v>600</v>
      </c>
      <c r="C330" s="140">
        <f t="shared" si="17"/>
        <v>456</v>
      </c>
      <c r="D330" s="140">
        <v>4573</v>
      </c>
      <c r="E330" s="178" t="s">
        <v>125</v>
      </c>
      <c r="F330" s="76" t="s">
        <v>599</v>
      </c>
      <c r="G330" s="76" t="s">
        <v>641</v>
      </c>
      <c r="H330" s="86" t="s">
        <v>450</v>
      </c>
      <c r="I330" s="179" t="s">
        <v>991</v>
      </c>
      <c r="J330" s="87">
        <v>425</v>
      </c>
      <c r="K330" s="87">
        <v>348</v>
      </c>
      <c r="L330" s="87">
        <v>432</v>
      </c>
      <c r="M330" s="87">
        <v>351</v>
      </c>
      <c r="N330" s="87">
        <v>346</v>
      </c>
      <c r="O330" s="87">
        <v>356</v>
      </c>
      <c r="P330" s="87">
        <v>432</v>
      </c>
      <c r="Q330" s="87">
        <v>177</v>
      </c>
      <c r="R330" s="87">
        <v>942</v>
      </c>
      <c r="S330" s="87">
        <v>402</v>
      </c>
      <c r="T330" s="87">
        <v>1231</v>
      </c>
      <c r="U330" s="87">
        <v>499</v>
      </c>
      <c r="V330" s="87">
        <v>592</v>
      </c>
      <c r="W330" s="87">
        <v>732</v>
      </c>
      <c r="X330" s="87">
        <v>743</v>
      </c>
      <c r="Y330" s="87">
        <v>1311</v>
      </c>
      <c r="Z330" s="87">
        <v>0</v>
      </c>
      <c r="AA330" s="87">
        <v>0</v>
      </c>
      <c r="AB330" s="87">
        <v>0</v>
      </c>
      <c r="AC330" s="87">
        <v>1184</v>
      </c>
      <c r="AD330" s="87">
        <v>176</v>
      </c>
      <c r="AE330" s="87">
        <v>623</v>
      </c>
      <c r="AF330" s="87">
        <v>621</v>
      </c>
      <c r="AG330" s="87">
        <v>136</v>
      </c>
      <c r="AH330" s="87">
        <v>252</v>
      </c>
      <c r="AI330" s="87">
        <v>232</v>
      </c>
      <c r="AJ330" s="87">
        <v>322</v>
      </c>
      <c r="AK330" s="87">
        <v>273</v>
      </c>
      <c r="AL330" s="87">
        <v>279</v>
      </c>
      <c r="AM330" s="87">
        <v>331</v>
      </c>
      <c r="AN330" s="87">
        <v>250</v>
      </c>
      <c r="AO330" s="87">
        <v>372</v>
      </c>
      <c r="AP330" s="87">
        <v>468</v>
      </c>
      <c r="AQ330" s="87">
        <v>468</v>
      </c>
      <c r="AR330" s="87">
        <v>249</v>
      </c>
      <c r="AS330" s="87">
        <v>267</v>
      </c>
      <c r="AT330" s="87">
        <v>699</v>
      </c>
      <c r="AU330" s="87">
        <v>402</v>
      </c>
      <c r="AV330" s="88">
        <v>600</v>
      </c>
      <c r="AW330" s="88">
        <v>600</v>
      </c>
      <c r="AX330" s="88">
        <v>413</v>
      </c>
      <c r="AY330" s="88">
        <v>534</v>
      </c>
      <c r="AZ330" s="88">
        <v>541</v>
      </c>
      <c r="BA330" s="88">
        <v>483</v>
      </c>
      <c r="BB330" s="88">
        <v>482</v>
      </c>
      <c r="BC330" s="89">
        <v>485</v>
      </c>
      <c r="BD330" s="89">
        <v>200</v>
      </c>
      <c r="BE330" s="89">
        <v>200</v>
      </c>
      <c r="BF330" s="89">
        <v>202</v>
      </c>
      <c r="BG330" s="89">
        <v>202</v>
      </c>
      <c r="BH330" s="89">
        <v>202</v>
      </c>
      <c r="BI330" s="89">
        <v>202</v>
      </c>
      <c r="BJ330" s="89">
        <v>202</v>
      </c>
      <c r="BK330" s="89">
        <v>201</v>
      </c>
      <c r="BL330" s="89">
        <v>201</v>
      </c>
      <c r="BM330" s="89">
        <v>200</v>
      </c>
      <c r="BN330" s="90">
        <v>200</v>
      </c>
    </row>
    <row r="331" spans="1:66" x14ac:dyDescent="0.45">
      <c r="A331" s="78">
        <f t="shared" si="18"/>
        <v>80766</v>
      </c>
      <c r="B331" s="79">
        <f t="shared" si="16"/>
        <v>8500</v>
      </c>
      <c r="C331" s="140">
        <f t="shared" si="17"/>
        <v>6099</v>
      </c>
      <c r="D331" s="140">
        <v>17396</v>
      </c>
      <c r="E331" s="178" t="s">
        <v>125</v>
      </c>
      <c r="F331" s="76" t="s">
        <v>599</v>
      </c>
      <c r="G331" s="76" t="s">
        <v>641</v>
      </c>
      <c r="H331" s="86" t="s">
        <v>451</v>
      </c>
      <c r="I331" s="179" t="s">
        <v>992</v>
      </c>
      <c r="J331" s="87">
        <v>12842</v>
      </c>
      <c r="K331" s="87">
        <v>6919</v>
      </c>
      <c r="L331" s="87">
        <v>4754</v>
      </c>
      <c r="M331" s="87">
        <v>7951</v>
      </c>
      <c r="N331" s="87">
        <v>6777</v>
      </c>
      <c r="O331" s="87">
        <v>7007</v>
      </c>
      <c r="P331" s="87">
        <v>7150</v>
      </c>
      <c r="Q331" s="87">
        <v>7683</v>
      </c>
      <c r="R331" s="87">
        <v>8439</v>
      </c>
      <c r="S331" s="87">
        <v>0</v>
      </c>
      <c r="T331" s="87">
        <v>13660</v>
      </c>
      <c r="U331" s="87">
        <v>0</v>
      </c>
      <c r="V331" s="87">
        <v>0</v>
      </c>
      <c r="W331" s="87">
        <v>2963</v>
      </c>
      <c r="X331" s="87">
        <v>1146</v>
      </c>
      <c r="Y331" s="87">
        <v>7997</v>
      </c>
      <c r="Z331" s="87">
        <v>0</v>
      </c>
      <c r="AA331" s="87">
        <v>7370</v>
      </c>
      <c r="AB331" s="87">
        <v>13921</v>
      </c>
      <c r="AC331" s="87">
        <v>4148</v>
      </c>
      <c r="AD331" s="87">
        <v>3672</v>
      </c>
      <c r="AE331" s="87">
        <v>6228</v>
      </c>
      <c r="AF331" s="87">
        <v>8656</v>
      </c>
      <c r="AG331" s="87">
        <v>12145</v>
      </c>
      <c r="AH331" s="87">
        <v>6665</v>
      </c>
      <c r="AI331" s="87">
        <v>5542</v>
      </c>
      <c r="AJ331" s="87">
        <v>8257</v>
      </c>
      <c r="AK331" s="87">
        <v>4469</v>
      </c>
      <c r="AL331" s="87">
        <v>10220</v>
      </c>
      <c r="AM331" s="87">
        <v>8081</v>
      </c>
      <c r="AN331" s="87">
        <v>3873</v>
      </c>
      <c r="AO331" s="87">
        <v>9257</v>
      </c>
      <c r="AP331" s="87">
        <v>16081</v>
      </c>
      <c r="AQ331" s="87">
        <v>6395</v>
      </c>
      <c r="AR331" s="87">
        <v>4093</v>
      </c>
      <c r="AS331" s="87">
        <v>6003</v>
      </c>
      <c r="AT331" s="87">
        <v>579</v>
      </c>
      <c r="AU331" s="87">
        <v>11715</v>
      </c>
      <c r="AV331" s="88">
        <v>8500</v>
      </c>
      <c r="AW331" s="88">
        <v>7500</v>
      </c>
      <c r="AX331" s="88">
        <v>6727</v>
      </c>
      <c r="AY331" s="88">
        <v>6293</v>
      </c>
      <c r="AZ331" s="88">
        <v>7346</v>
      </c>
      <c r="BA331" s="88">
        <v>6328</v>
      </c>
      <c r="BB331" s="88">
        <v>6429</v>
      </c>
      <c r="BC331" s="89">
        <v>6527</v>
      </c>
      <c r="BD331" s="89">
        <v>2385</v>
      </c>
      <c r="BE331" s="89">
        <v>2694</v>
      </c>
      <c r="BF331" s="89">
        <v>2370</v>
      </c>
      <c r="BG331" s="89">
        <v>2214</v>
      </c>
      <c r="BH331" s="89">
        <v>2375</v>
      </c>
      <c r="BI331" s="89">
        <v>2368</v>
      </c>
      <c r="BJ331" s="89">
        <v>2380</v>
      </c>
      <c r="BK331" s="89">
        <v>2259</v>
      </c>
      <c r="BL331" s="89">
        <v>2537</v>
      </c>
      <c r="BM331" s="89">
        <v>2415</v>
      </c>
      <c r="BN331" s="90">
        <v>2452</v>
      </c>
    </row>
    <row r="332" spans="1:66" x14ac:dyDescent="0.45">
      <c r="A332" s="78">
        <f t="shared" si="18"/>
        <v>767</v>
      </c>
      <c r="B332" s="79">
        <f t="shared" si="16"/>
        <v>70</v>
      </c>
      <c r="C332" s="140">
        <f t="shared" si="17"/>
        <v>49.333333333333336</v>
      </c>
      <c r="D332" s="140">
        <v>1364</v>
      </c>
      <c r="E332" s="178" t="s">
        <v>125</v>
      </c>
      <c r="F332" s="76" t="s">
        <v>599</v>
      </c>
      <c r="G332" s="76" t="s">
        <v>641</v>
      </c>
      <c r="H332" s="86" t="s">
        <v>452</v>
      </c>
      <c r="I332" s="179" t="s">
        <v>993</v>
      </c>
      <c r="J332" s="87">
        <v>105</v>
      </c>
      <c r="K332" s="87">
        <v>121</v>
      </c>
      <c r="L332" s="87">
        <v>175</v>
      </c>
      <c r="M332" s="87">
        <v>275</v>
      </c>
      <c r="N332" s="87">
        <v>260</v>
      </c>
      <c r="O332" s="87">
        <v>220</v>
      </c>
      <c r="P332" s="87">
        <v>214</v>
      </c>
      <c r="Q332" s="87">
        <v>0</v>
      </c>
      <c r="R332" s="87">
        <v>0</v>
      </c>
      <c r="S332" s="87">
        <v>0</v>
      </c>
      <c r="T332" s="87">
        <v>304</v>
      </c>
      <c r="U332" s="87">
        <v>79</v>
      </c>
      <c r="V332" s="87">
        <v>178</v>
      </c>
      <c r="W332" s="87">
        <v>128</v>
      </c>
      <c r="X332" s="87">
        <v>142</v>
      </c>
      <c r="Y332" s="87">
        <v>178</v>
      </c>
      <c r="Z332" s="87">
        <v>120</v>
      </c>
      <c r="AA332" s="87">
        <v>160</v>
      </c>
      <c r="AB332" s="87">
        <v>118</v>
      </c>
      <c r="AC332" s="87">
        <v>31</v>
      </c>
      <c r="AD332" s="87">
        <v>158</v>
      </c>
      <c r="AE332" s="87">
        <v>98</v>
      </c>
      <c r="AF332" s="87">
        <v>60</v>
      </c>
      <c r="AG332" s="87">
        <v>61</v>
      </c>
      <c r="AH332" s="87">
        <v>65</v>
      </c>
      <c r="AI332" s="87">
        <v>81</v>
      </c>
      <c r="AJ332" s="87">
        <v>100</v>
      </c>
      <c r="AK332" s="87">
        <v>54</v>
      </c>
      <c r="AL332" s="87">
        <v>60</v>
      </c>
      <c r="AM332" s="87">
        <v>70</v>
      </c>
      <c r="AN332" s="87">
        <v>35</v>
      </c>
      <c r="AO332" s="87">
        <v>88</v>
      </c>
      <c r="AP332" s="87">
        <v>135</v>
      </c>
      <c r="AQ332" s="87">
        <v>112</v>
      </c>
      <c r="AR332" s="87">
        <v>65</v>
      </c>
      <c r="AS332" s="87">
        <v>51</v>
      </c>
      <c r="AT332" s="87">
        <v>48</v>
      </c>
      <c r="AU332" s="87">
        <v>49</v>
      </c>
      <c r="AV332" s="88">
        <v>70</v>
      </c>
      <c r="AW332" s="88">
        <v>70</v>
      </c>
      <c r="AX332" s="88">
        <v>63</v>
      </c>
      <c r="AY332" s="88">
        <v>80</v>
      </c>
      <c r="AZ332" s="88">
        <v>82</v>
      </c>
      <c r="BA332" s="88">
        <v>72</v>
      </c>
      <c r="BB332" s="88">
        <v>69</v>
      </c>
      <c r="BC332" s="89">
        <v>69</v>
      </c>
      <c r="BD332" s="89">
        <v>28</v>
      </c>
      <c r="BE332" s="89">
        <v>28</v>
      </c>
      <c r="BF332" s="89">
        <v>28</v>
      </c>
      <c r="BG332" s="89">
        <v>28</v>
      </c>
      <c r="BH332" s="89">
        <v>28</v>
      </c>
      <c r="BI332" s="89">
        <v>28</v>
      </c>
      <c r="BJ332" s="89">
        <v>28</v>
      </c>
      <c r="BK332" s="89">
        <v>28</v>
      </c>
      <c r="BL332" s="89">
        <v>28</v>
      </c>
      <c r="BM332" s="89">
        <v>28</v>
      </c>
      <c r="BN332" s="90">
        <v>28</v>
      </c>
    </row>
    <row r="333" spans="1:66" x14ac:dyDescent="0.45">
      <c r="A333" s="78">
        <f t="shared" si="18"/>
        <v>523</v>
      </c>
      <c r="B333" s="79">
        <f t="shared" si="16"/>
        <v>60</v>
      </c>
      <c r="C333" s="140">
        <f t="shared" si="17"/>
        <v>39</v>
      </c>
      <c r="D333" s="140">
        <v>1257</v>
      </c>
      <c r="E333" s="178" t="s">
        <v>125</v>
      </c>
      <c r="F333" s="76" t="s">
        <v>599</v>
      </c>
      <c r="G333" s="76" t="s">
        <v>641</v>
      </c>
      <c r="H333" s="86" t="s">
        <v>453</v>
      </c>
      <c r="I333" s="179" t="s">
        <v>994</v>
      </c>
      <c r="J333" s="87">
        <v>1</v>
      </c>
      <c r="K333" s="87">
        <v>0</v>
      </c>
      <c r="L333" s="87">
        <v>0</v>
      </c>
      <c r="M333" s="87">
        <v>171</v>
      </c>
      <c r="N333" s="87">
        <v>168</v>
      </c>
      <c r="O333" s="87">
        <v>194</v>
      </c>
      <c r="P333" s="87">
        <v>219</v>
      </c>
      <c r="Q333" s="87">
        <v>99</v>
      </c>
      <c r="R333" s="87">
        <v>107</v>
      </c>
      <c r="S333" s="87">
        <v>118</v>
      </c>
      <c r="T333" s="87">
        <v>168</v>
      </c>
      <c r="U333" s="87">
        <v>122</v>
      </c>
      <c r="V333" s="87">
        <v>244</v>
      </c>
      <c r="W333" s="87">
        <v>69</v>
      </c>
      <c r="X333" s="87">
        <v>146</v>
      </c>
      <c r="Y333" s="87">
        <v>250</v>
      </c>
      <c r="Z333" s="87">
        <v>236</v>
      </c>
      <c r="AA333" s="87">
        <v>320</v>
      </c>
      <c r="AB333" s="87">
        <v>307</v>
      </c>
      <c r="AC333" s="87">
        <v>262</v>
      </c>
      <c r="AD333" s="87">
        <v>151</v>
      </c>
      <c r="AE333" s="87">
        <v>86</v>
      </c>
      <c r="AF333" s="87">
        <v>45</v>
      </c>
      <c r="AG333" s="87">
        <v>49</v>
      </c>
      <c r="AH333" s="87">
        <v>46</v>
      </c>
      <c r="AI333" s="87">
        <v>59</v>
      </c>
      <c r="AJ333" s="87">
        <v>48</v>
      </c>
      <c r="AK333" s="87">
        <v>46</v>
      </c>
      <c r="AL333" s="87">
        <v>62</v>
      </c>
      <c r="AM333" s="87">
        <v>21</v>
      </c>
      <c r="AN333" s="87">
        <v>24</v>
      </c>
      <c r="AO333" s="87">
        <v>40</v>
      </c>
      <c r="AP333" s="87">
        <v>78</v>
      </c>
      <c r="AQ333" s="87">
        <v>78</v>
      </c>
      <c r="AR333" s="87">
        <v>57</v>
      </c>
      <c r="AS333" s="87">
        <v>49</v>
      </c>
      <c r="AT333" s="87">
        <v>35</v>
      </c>
      <c r="AU333" s="87">
        <v>33</v>
      </c>
      <c r="AV333" s="88">
        <v>60</v>
      </c>
      <c r="AW333" s="88">
        <v>60</v>
      </c>
      <c r="AX333" s="88">
        <v>48</v>
      </c>
      <c r="AY333" s="88">
        <v>78</v>
      </c>
      <c r="AZ333" s="88">
        <v>77</v>
      </c>
      <c r="BA333" s="88">
        <v>72</v>
      </c>
      <c r="BB333" s="88">
        <v>72</v>
      </c>
      <c r="BC333" s="89">
        <v>76</v>
      </c>
      <c r="BD333" s="89">
        <v>32</v>
      </c>
      <c r="BE333" s="89">
        <v>32</v>
      </c>
      <c r="BF333" s="89">
        <v>34</v>
      </c>
      <c r="BG333" s="89">
        <v>31</v>
      </c>
      <c r="BH333" s="89">
        <v>31</v>
      </c>
      <c r="BI333" s="89">
        <v>31</v>
      </c>
      <c r="BJ333" s="89">
        <v>32</v>
      </c>
      <c r="BK333" s="89">
        <v>34</v>
      </c>
      <c r="BL333" s="89">
        <v>33</v>
      </c>
      <c r="BM333" s="89">
        <v>33</v>
      </c>
      <c r="BN333" s="90">
        <v>33</v>
      </c>
    </row>
    <row r="334" spans="1:66" x14ac:dyDescent="0.45">
      <c r="A334" s="78">
        <f t="shared" si="18"/>
        <v>13393</v>
      </c>
      <c r="B334" s="79">
        <f t="shared" si="16"/>
        <v>1400</v>
      </c>
      <c r="C334" s="140">
        <f t="shared" si="17"/>
        <v>1281.6666666666667</v>
      </c>
      <c r="D334" s="140">
        <v>1427</v>
      </c>
      <c r="E334" s="178" t="s">
        <v>125</v>
      </c>
      <c r="F334" s="76" t="s">
        <v>599</v>
      </c>
      <c r="G334" s="76" t="s">
        <v>641</v>
      </c>
      <c r="H334" s="86" t="s">
        <v>454</v>
      </c>
      <c r="I334" s="179" t="s">
        <v>995</v>
      </c>
      <c r="J334" s="87">
        <v>819</v>
      </c>
      <c r="K334" s="87">
        <v>689</v>
      </c>
      <c r="L334" s="87">
        <v>1198</v>
      </c>
      <c r="M334" s="87">
        <v>10</v>
      </c>
      <c r="N334" s="87">
        <v>0</v>
      </c>
      <c r="O334" s="87">
        <v>0</v>
      </c>
      <c r="P334" s="87">
        <v>2160</v>
      </c>
      <c r="Q334" s="87">
        <v>2276</v>
      </c>
      <c r="R334" s="87">
        <v>1440</v>
      </c>
      <c r="S334" s="87">
        <v>0</v>
      </c>
      <c r="T334" s="87">
        <v>2193</v>
      </c>
      <c r="U334" s="87">
        <v>2299</v>
      </c>
      <c r="V334" s="87">
        <v>1291</v>
      </c>
      <c r="W334" s="87">
        <v>919</v>
      </c>
      <c r="X334" s="87">
        <v>1108</v>
      </c>
      <c r="Y334" s="87">
        <v>52</v>
      </c>
      <c r="Z334" s="87">
        <v>814</v>
      </c>
      <c r="AA334" s="87">
        <v>0</v>
      </c>
      <c r="AB334" s="87">
        <v>0</v>
      </c>
      <c r="AC334" s="87">
        <v>0</v>
      </c>
      <c r="AD334" s="87">
        <v>1983</v>
      </c>
      <c r="AE334" s="87">
        <v>1609</v>
      </c>
      <c r="AF334" s="87">
        <v>1503</v>
      </c>
      <c r="AG334" s="87">
        <v>2771</v>
      </c>
      <c r="AH334" s="87">
        <v>443</v>
      </c>
      <c r="AI334" s="87">
        <v>673</v>
      </c>
      <c r="AJ334" s="87">
        <v>877</v>
      </c>
      <c r="AK334" s="87">
        <v>851</v>
      </c>
      <c r="AL334" s="87">
        <v>931</v>
      </c>
      <c r="AM334" s="87">
        <v>912</v>
      </c>
      <c r="AN334" s="87">
        <v>884</v>
      </c>
      <c r="AO334" s="87">
        <v>1212</v>
      </c>
      <c r="AP334" s="87">
        <v>1669</v>
      </c>
      <c r="AQ334" s="87">
        <v>1602</v>
      </c>
      <c r="AR334" s="87">
        <v>1487</v>
      </c>
      <c r="AS334" s="87">
        <v>1241</v>
      </c>
      <c r="AT334" s="87">
        <v>1386</v>
      </c>
      <c r="AU334" s="87">
        <v>1218</v>
      </c>
      <c r="AV334" s="88">
        <v>1400</v>
      </c>
      <c r="AW334" s="88">
        <v>1400</v>
      </c>
      <c r="AX334" s="88">
        <v>1040</v>
      </c>
      <c r="AY334" s="88">
        <v>915</v>
      </c>
      <c r="AZ334" s="88">
        <v>926</v>
      </c>
      <c r="BA334" s="88">
        <v>1049</v>
      </c>
      <c r="BB334" s="88">
        <v>1004</v>
      </c>
      <c r="BC334" s="89">
        <v>1123</v>
      </c>
      <c r="BD334" s="89">
        <v>506</v>
      </c>
      <c r="BE334" s="89">
        <v>542</v>
      </c>
      <c r="BF334" s="89">
        <v>475</v>
      </c>
      <c r="BG334" s="89">
        <v>472</v>
      </c>
      <c r="BH334" s="89">
        <v>525</v>
      </c>
      <c r="BI334" s="89">
        <v>480</v>
      </c>
      <c r="BJ334" s="89">
        <v>432</v>
      </c>
      <c r="BK334" s="89">
        <v>387</v>
      </c>
      <c r="BL334" s="89">
        <v>393</v>
      </c>
      <c r="BM334" s="89">
        <v>440</v>
      </c>
      <c r="BN334" s="90">
        <v>452</v>
      </c>
    </row>
    <row r="335" spans="1:66" x14ac:dyDescent="0.45">
      <c r="A335" s="78">
        <f t="shared" si="18"/>
        <v>4318</v>
      </c>
      <c r="B335" s="79">
        <f t="shared" si="16"/>
        <v>1000</v>
      </c>
      <c r="C335" s="140">
        <f t="shared" si="17"/>
        <v>427</v>
      </c>
      <c r="D335" s="140">
        <v>858</v>
      </c>
      <c r="E335" s="178" t="s">
        <v>125</v>
      </c>
      <c r="F335" s="76" t="s">
        <v>599</v>
      </c>
      <c r="G335" s="76" t="s">
        <v>641</v>
      </c>
      <c r="H335" s="86" t="s">
        <v>455</v>
      </c>
      <c r="I335" s="179" t="s">
        <v>996</v>
      </c>
      <c r="J335" s="87">
        <v>241</v>
      </c>
      <c r="K335" s="87">
        <v>292</v>
      </c>
      <c r="L335" s="87">
        <v>303</v>
      </c>
      <c r="M335" s="87">
        <v>326</v>
      </c>
      <c r="N335" s="87">
        <v>359</v>
      </c>
      <c r="O335" s="87">
        <v>268</v>
      </c>
      <c r="P335" s="87">
        <v>460</v>
      </c>
      <c r="Q335" s="87">
        <v>506</v>
      </c>
      <c r="R335" s="87">
        <v>359</v>
      </c>
      <c r="S335" s="87">
        <v>362</v>
      </c>
      <c r="T335" s="87">
        <v>421</v>
      </c>
      <c r="U335" s="87">
        <v>276</v>
      </c>
      <c r="V335" s="87">
        <v>495</v>
      </c>
      <c r="W335" s="87">
        <v>256</v>
      </c>
      <c r="X335" s="87">
        <v>326</v>
      </c>
      <c r="Y335" s="87">
        <v>572</v>
      </c>
      <c r="Z335" s="87">
        <v>328</v>
      </c>
      <c r="AA335" s="87">
        <v>405</v>
      </c>
      <c r="AB335" s="87">
        <v>511</v>
      </c>
      <c r="AC335" s="87">
        <v>769</v>
      </c>
      <c r="AD335" s="87">
        <v>41</v>
      </c>
      <c r="AE335" s="87">
        <v>812</v>
      </c>
      <c r="AF335" s="87">
        <v>319</v>
      </c>
      <c r="AG335" s="87">
        <v>197</v>
      </c>
      <c r="AH335" s="87">
        <v>212</v>
      </c>
      <c r="AI335" s="87">
        <v>285</v>
      </c>
      <c r="AJ335" s="87">
        <v>389</v>
      </c>
      <c r="AK335" s="87">
        <v>237</v>
      </c>
      <c r="AL335" s="87">
        <v>22</v>
      </c>
      <c r="AM335" s="87">
        <v>612</v>
      </c>
      <c r="AN335" s="87">
        <v>236</v>
      </c>
      <c r="AO335" s="87">
        <v>413</v>
      </c>
      <c r="AP335" s="87">
        <v>762</v>
      </c>
      <c r="AQ335" s="87">
        <v>399</v>
      </c>
      <c r="AR335" s="87">
        <v>356</v>
      </c>
      <c r="AS335" s="87">
        <v>129</v>
      </c>
      <c r="AT335" s="87">
        <v>561</v>
      </c>
      <c r="AU335" s="87">
        <v>591</v>
      </c>
      <c r="AV335" s="88">
        <v>1000</v>
      </c>
      <c r="AW335" s="88">
        <v>1000</v>
      </c>
      <c r="AX335" s="88">
        <v>335</v>
      </c>
      <c r="AY335" s="88">
        <v>338</v>
      </c>
      <c r="AZ335" s="88">
        <v>393</v>
      </c>
      <c r="BA335" s="88">
        <v>361</v>
      </c>
      <c r="BB335" s="88">
        <v>311</v>
      </c>
      <c r="BC335" s="89">
        <v>331</v>
      </c>
      <c r="BD335" s="89">
        <v>120</v>
      </c>
      <c r="BE335" s="89">
        <v>120</v>
      </c>
      <c r="BF335" s="89">
        <v>116</v>
      </c>
      <c r="BG335" s="89">
        <v>116</v>
      </c>
      <c r="BH335" s="89">
        <v>118</v>
      </c>
      <c r="BI335" s="89">
        <v>120</v>
      </c>
      <c r="BJ335" s="89">
        <v>121</v>
      </c>
      <c r="BK335" s="89">
        <v>119</v>
      </c>
      <c r="BL335" s="89">
        <v>122</v>
      </c>
      <c r="BM335" s="89">
        <v>123</v>
      </c>
      <c r="BN335" s="90">
        <v>123</v>
      </c>
    </row>
    <row r="336" spans="1:66" x14ac:dyDescent="0.45">
      <c r="A336" s="78">
        <f t="shared" si="18"/>
        <v>3057</v>
      </c>
      <c r="B336" s="79">
        <f t="shared" si="16"/>
        <v>1200</v>
      </c>
      <c r="C336" s="140">
        <f t="shared" si="17"/>
        <v>487.66666666666669</v>
      </c>
      <c r="D336" s="140">
        <v>0</v>
      </c>
      <c r="E336" s="178" t="s">
        <v>125</v>
      </c>
      <c r="F336" s="76" t="s">
        <v>599</v>
      </c>
      <c r="G336" s="76" t="s">
        <v>641</v>
      </c>
      <c r="H336" s="86" t="s">
        <v>456</v>
      </c>
      <c r="I336" s="179" t="s">
        <v>997</v>
      </c>
      <c r="J336" s="87">
        <v>308</v>
      </c>
      <c r="K336" s="87">
        <v>246</v>
      </c>
      <c r="L336" s="87">
        <v>212</v>
      </c>
      <c r="M336" s="87">
        <v>323</v>
      </c>
      <c r="N336" s="87">
        <v>199</v>
      </c>
      <c r="O336" s="87">
        <v>226</v>
      </c>
      <c r="P336" s="87">
        <v>245</v>
      </c>
      <c r="Q336" s="87">
        <v>273</v>
      </c>
      <c r="R336" s="87">
        <v>315</v>
      </c>
      <c r="S336" s="87">
        <v>372</v>
      </c>
      <c r="T336" s="87">
        <v>537</v>
      </c>
      <c r="U336" s="87">
        <v>229</v>
      </c>
      <c r="V336" s="87">
        <v>248</v>
      </c>
      <c r="W336" s="87">
        <v>159</v>
      </c>
      <c r="X336" s="87">
        <v>211</v>
      </c>
      <c r="Y336" s="87">
        <v>323</v>
      </c>
      <c r="Z336" s="87">
        <v>291</v>
      </c>
      <c r="AA336" s="87">
        <v>346</v>
      </c>
      <c r="AB336" s="87">
        <v>497</v>
      </c>
      <c r="AC336" s="87">
        <v>0</v>
      </c>
      <c r="AD336" s="87">
        <v>0</v>
      </c>
      <c r="AE336" s="87">
        <v>728</v>
      </c>
      <c r="AF336" s="87">
        <v>151</v>
      </c>
      <c r="AG336" s="87">
        <v>299</v>
      </c>
      <c r="AH336" s="87">
        <v>262</v>
      </c>
      <c r="AI336" s="87">
        <v>141</v>
      </c>
      <c r="AJ336" s="87">
        <v>211</v>
      </c>
      <c r="AK336" s="87">
        <v>165</v>
      </c>
      <c r="AL336" s="87">
        <v>184</v>
      </c>
      <c r="AM336" s="87">
        <v>155</v>
      </c>
      <c r="AN336" s="87">
        <v>144</v>
      </c>
      <c r="AO336" s="87">
        <v>254</v>
      </c>
      <c r="AP336" s="87">
        <v>304</v>
      </c>
      <c r="AQ336" s="87">
        <v>269</v>
      </c>
      <c r="AR336" s="87">
        <v>119</v>
      </c>
      <c r="AS336" s="87">
        <v>457</v>
      </c>
      <c r="AT336" s="87">
        <v>1006</v>
      </c>
      <c r="AU336" s="87">
        <v>0</v>
      </c>
      <c r="AV336" s="88">
        <v>1200</v>
      </c>
      <c r="AW336" s="88">
        <v>1200</v>
      </c>
      <c r="AX336" s="88">
        <v>339</v>
      </c>
      <c r="AY336" s="88">
        <v>380</v>
      </c>
      <c r="AZ336" s="88">
        <v>397</v>
      </c>
      <c r="BA336" s="88">
        <v>311</v>
      </c>
      <c r="BB336" s="88">
        <v>333</v>
      </c>
      <c r="BC336" s="89">
        <v>350</v>
      </c>
      <c r="BD336" s="89">
        <v>166</v>
      </c>
      <c r="BE336" s="89">
        <v>166</v>
      </c>
      <c r="BF336" s="89">
        <v>166</v>
      </c>
      <c r="BG336" s="89">
        <v>166</v>
      </c>
      <c r="BH336" s="89">
        <v>166</v>
      </c>
      <c r="BI336" s="89">
        <v>167</v>
      </c>
      <c r="BJ336" s="89">
        <v>167</v>
      </c>
      <c r="BK336" s="89">
        <v>167</v>
      </c>
      <c r="BL336" s="89">
        <v>167</v>
      </c>
      <c r="BM336" s="89">
        <v>167</v>
      </c>
      <c r="BN336" s="90">
        <v>167</v>
      </c>
    </row>
    <row r="337" spans="1:66" x14ac:dyDescent="0.45">
      <c r="A337" s="78">
        <f t="shared" si="18"/>
        <v>76396</v>
      </c>
      <c r="B337" s="79">
        <f t="shared" si="16"/>
        <v>15000</v>
      </c>
      <c r="C337" s="140">
        <f t="shared" si="17"/>
        <v>7167.666666666667</v>
      </c>
      <c r="D337" s="140">
        <v>2797</v>
      </c>
      <c r="E337" s="178" t="s">
        <v>125</v>
      </c>
      <c r="F337" s="76" t="s">
        <v>599</v>
      </c>
      <c r="G337" s="76" t="s">
        <v>641</v>
      </c>
      <c r="H337" s="86" t="s">
        <v>457</v>
      </c>
      <c r="I337" s="179" t="s">
        <v>998</v>
      </c>
      <c r="J337" s="87">
        <v>5170</v>
      </c>
      <c r="K337" s="87">
        <v>8811</v>
      </c>
      <c r="L337" s="87">
        <v>6500</v>
      </c>
      <c r="M337" s="87">
        <v>7601</v>
      </c>
      <c r="N337" s="87">
        <v>7190</v>
      </c>
      <c r="O337" s="87">
        <v>6701</v>
      </c>
      <c r="P337" s="87">
        <v>7571</v>
      </c>
      <c r="Q337" s="87">
        <v>7041</v>
      </c>
      <c r="R337" s="87">
        <v>6780</v>
      </c>
      <c r="S337" s="87">
        <v>6694</v>
      </c>
      <c r="T337" s="87">
        <v>8512</v>
      </c>
      <c r="U337" s="87">
        <v>6287</v>
      </c>
      <c r="V337" s="87">
        <v>5197</v>
      </c>
      <c r="W337" s="87">
        <v>6302</v>
      </c>
      <c r="X337" s="87">
        <v>7791</v>
      </c>
      <c r="Y337" s="87">
        <v>9335</v>
      </c>
      <c r="Z337" s="87">
        <v>7186</v>
      </c>
      <c r="AA337" s="87">
        <v>2895</v>
      </c>
      <c r="AB337" s="87">
        <v>0</v>
      </c>
      <c r="AC337" s="87">
        <v>4840</v>
      </c>
      <c r="AD337" s="87">
        <v>14558</v>
      </c>
      <c r="AE337" s="87">
        <v>3010</v>
      </c>
      <c r="AF337" s="87">
        <v>4977</v>
      </c>
      <c r="AG337" s="87">
        <v>5162</v>
      </c>
      <c r="AH337" s="87">
        <v>4313</v>
      </c>
      <c r="AI337" s="87">
        <v>4878</v>
      </c>
      <c r="AJ337" s="87">
        <v>7623</v>
      </c>
      <c r="AK337" s="87">
        <v>5144</v>
      </c>
      <c r="AL337" s="87">
        <v>5853</v>
      </c>
      <c r="AM337" s="87">
        <v>5755</v>
      </c>
      <c r="AN337" s="87">
        <v>4177</v>
      </c>
      <c r="AO337" s="87">
        <v>7644</v>
      </c>
      <c r="AP337" s="87">
        <v>9058</v>
      </c>
      <c r="AQ337" s="87">
        <v>5902</v>
      </c>
      <c r="AR337" s="87">
        <v>11360</v>
      </c>
      <c r="AS337" s="87">
        <v>3731</v>
      </c>
      <c r="AT337" s="87">
        <v>1196</v>
      </c>
      <c r="AU337" s="87">
        <v>16576</v>
      </c>
      <c r="AV337" s="88">
        <v>15000</v>
      </c>
      <c r="AW337" s="88">
        <v>10000</v>
      </c>
      <c r="AX337" s="88">
        <v>5799</v>
      </c>
      <c r="AY337" s="88">
        <v>5909</v>
      </c>
      <c r="AZ337" s="88">
        <v>5318</v>
      </c>
      <c r="BA337" s="88">
        <v>4426</v>
      </c>
      <c r="BB337" s="88">
        <v>5028</v>
      </c>
      <c r="BC337" s="89">
        <v>5263</v>
      </c>
      <c r="BD337" s="89">
        <v>1907</v>
      </c>
      <c r="BE337" s="89">
        <v>2133</v>
      </c>
      <c r="BF337" s="89">
        <v>1739</v>
      </c>
      <c r="BG337" s="89">
        <v>1859</v>
      </c>
      <c r="BH337" s="89">
        <v>2174</v>
      </c>
      <c r="BI337" s="89">
        <v>2023</v>
      </c>
      <c r="BJ337" s="89">
        <v>1909</v>
      </c>
      <c r="BK337" s="89">
        <v>1888</v>
      </c>
      <c r="BL337" s="89">
        <v>1705</v>
      </c>
      <c r="BM337" s="89">
        <v>1548</v>
      </c>
      <c r="BN337" s="90">
        <v>1802</v>
      </c>
    </row>
    <row r="338" spans="1:66" x14ac:dyDescent="0.45">
      <c r="A338" s="78">
        <f t="shared" si="18"/>
        <v>6399</v>
      </c>
      <c r="B338" s="79">
        <f t="shared" si="16"/>
        <v>450</v>
      </c>
      <c r="C338" s="140">
        <f t="shared" si="17"/>
        <v>598.66666666666663</v>
      </c>
      <c r="D338" s="140">
        <v>4293</v>
      </c>
      <c r="E338" s="178" t="s">
        <v>125</v>
      </c>
      <c r="F338" s="76" t="s">
        <v>599</v>
      </c>
      <c r="G338" s="76" t="s">
        <v>642</v>
      </c>
      <c r="H338" s="86" t="s">
        <v>458</v>
      </c>
      <c r="I338" s="179" t="s">
        <v>999</v>
      </c>
      <c r="J338" s="87">
        <v>1934</v>
      </c>
      <c r="K338" s="87">
        <v>1879</v>
      </c>
      <c r="L338" s="87">
        <v>1775</v>
      </c>
      <c r="M338" s="87">
        <v>2082</v>
      </c>
      <c r="N338" s="87">
        <v>1</v>
      </c>
      <c r="O338" s="87">
        <v>0</v>
      </c>
      <c r="P338" s="87">
        <v>1913</v>
      </c>
      <c r="Q338" s="87">
        <v>306</v>
      </c>
      <c r="R338" s="87">
        <v>181</v>
      </c>
      <c r="S338" s="87">
        <v>265</v>
      </c>
      <c r="T338" s="87">
        <v>441</v>
      </c>
      <c r="U338" s="87">
        <v>447</v>
      </c>
      <c r="V338" s="87">
        <v>259</v>
      </c>
      <c r="W338" s="87">
        <v>147</v>
      </c>
      <c r="X338" s="87">
        <v>240</v>
      </c>
      <c r="Y338" s="87">
        <v>208</v>
      </c>
      <c r="Z338" s="87">
        <v>103</v>
      </c>
      <c r="AA338" s="87">
        <v>133</v>
      </c>
      <c r="AB338" s="87">
        <v>46</v>
      </c>
      <c r="AC338" s="87">
        <v>51</v>
      </c>
      <c r="AD338" s="87">
        <v>35</v>
      </c>
      <c r="AE338" s="87">
        <v>53</v>
      </c>
      <c r="AF338" s="87">
        <v>25</v>
      </c>
      <c r="AG338" s="87">
        <v>24</v>
      </c>
      <c r="AH338" s="87">
        <v>53</v>
      </c>
      <c r="AI338" s="87">
        <v>26</v>
      </c>
      <c r="AJ338" s="87">
        <v>55</v>
      </c>
      <c r="AK338" s="87">
        <v>196</v>
      </c>
      <c r="AL338" s="87">
        <v>122</v>
      </c>
      <c r="AM338" s="87">
        <v>868</v>
      </c>
      <c r="AN338" s="87">
        <v>670</v>
      </c>
      <c r="AO338" s="87">
        <v>867</v>
      </c>
      <c r="AP338" s="87">
        <v>904</v>
      </c>
      <c r="AQ338" s="87">
        <v>629</v>
      </c>
      <c r="AR338" s="87">
        <v>347</v>
      </c>
      <c r="AS338" s="87">
        <v>119</v>
      </c>
      <c r="AT338" s="87">
        <v>616</v>
      </c>
      <c r="AU338" s="87">
        <v>1061</v>
      </c>
      <c r="AV338" s="88">
        <v>450</v>
      </c>
      <c r="AW338" s="88">
        <v>900</v>
      </c>
      <c r="AX338" s="88">
        <v>467</v>
      </c>
      <c r="AY338" s="88">
        <v>256</v>
      </c>
      <c r="AZ338" s="88">
        <v>427</v>
      </c>
      <c r="BA338" s="88">
        <v>413</v>
      </c>
      <c r="BB338" s="88">
        <v>381</v>
      </c>
      <c r="BC338" s="89">
        <v>422</v>
      </c>
      <c r="BD338" s="89">
        <v>417</v>
      </c>
      <c r="BE338" s="89">
        <v>399</v>
      </c>
      <c r="BF338" s="89">
        <v>239</v>
      </c>
      <c r="BG338" s="89">
        <v>453</v>
      </c>
      <c r="BH338" s="89">
        <v>461</v>
      </c>
      <c r="BI338" s="89">
        <v>461</v>
      </c>
      <c r="BJ338" s="89">
        <v>467</v>
      </c>
      <c r="BK338" s="89">
        <v>477</v>
      </c>
      <c r="BL338" s="89">
        <v>427</v>
      </c>
      <c r="BM338" s="89">
        <v>413</v>
      </c>
      <c r="BN338" s="90">
        <v>414</v>
      </c>
    </row>
    <row r="339" spans="1:66" x14ac:dyDescent="0.45">
      <c r="A339" s="78">
        <f t="shared" si="18"/>
        <v>1216</v>
      </c>
      <c r="B339" s="79">
        <f t="shared" si="16"/>
        <v>130</v>
      </c>
      <c r="C339" s="140">
        <f t="shared" si="17"/>
        <v>91</v>
      </c>
      <c r="D339" s="140">
        <v>1653</v>
      </c>
      <c r="E339" s="178" t="s">
        <v>125</v>
      </c>
      <c r="F339" s="76" t="s">
        <v>599</v>
      </c>
      <c r="G339" s="76" t="s">
        <v>642</v>
      </c>
      <c r="H339" s="86" t="s">
        <v>459</v>
      </c>
      <c r="I339" s="179" t="s">
        <v>1000</v>
      </c>
      <c r="J339" s="87">
        <v>181</v>
      </c>
      <c r="K339" s="87">
        <v>301</v>
      </c>
      <c r="L339" s="87">
        <v>292</v>
      </c>
      <c r="M339" s="87">
        <v>501</v>
      </c>
      <c r="N339" s="87">
        <v>79</v>
      </c>
      <c r="O339" s="87">
        <v>0</v>
      </c>
      <c r="P339" s="87">
        <v>37</v>
      </c>
      <c r="Q339" s="87">
        <v>303</v>
      </c>
      <c r="R339" s="87">
        <v>53</v>
      </c>
      <c r="S339" s="87">
        <v>48</v>
      </c>
      <c r="T339" s="87">
        <v>63</v>
      </c>
      <c r="U339" s="87">
        <v>54</v>
      </c>
      <c r="V339" s="87">
        <v>54</v>
      </c>
      <c r="W339" s="87">
        <v>30</v>
      </c>
      <c r="X339" s="87">
        <v>42</v>
      </c>
      <c r="Y339" s="87">
        <v>62</v>
      </c>
      <c r="Z339" s="87">
        <v>15</v>
      </c>
      <c r="AA339" s="87">
        <v>35</v>
      </c>
      <c r="AB339" s="87">
        <v>5</v>
      </c>
      <c r="AC339" s="87">
        <v>9</v>
      </c>
      <c r="AD339" s="87">
        <v>6</v>
      </c>
      <c r="AE339" s="87">
        <v>11</v>
      </c>
      <c r="AF339" s="87">
        <v>6</v>
      </c>
      <c r="AG339" s="87">
        <v>3</v>
      </c>
      <c r="AH339" s="87">
        <v>0</v>
      </c>
      <c r="AI339" s="87">
        <v>1</v>
      </c>
      <c r="AJ339" s="87">
        <v>0</v>
      </c>
      <c r="AK339" s="87">
        <v>0</v>
      </c>
      <c r="AL339" s="87">
        <v>3</v>
      </c>
      <c r="AM339" s="87">
        <v>77</v>
      </c>
      <c r="AN339" s="87">
        <v>179</v>
      </c>
      <c r="AO339" s="87">
        <v>88</v>
      </c>
      <c r="AP339" s="87">
        <v>351</v>
      </c>
      <c r="AQ339" s="87">
        <v>192</v>
      </c>
      <c r="AR339" s="87">
        <v>53</v>
      </c>
      <c r="AS339" s="87">
        <v>37</v>
      </c>
      <c r="AT339" s="87">
        <v>104</v>
      </c>
      <c r="AU339" s="87">
        <v>132</v>
      </c>
      <c r="AV339" s="88">
        <v>130</v>
      </c>
      <c r="AW339" s="88">
        <v>130</v>
      </c>
      <c r="AX339" s="88">
        <v>72</v>
      </c>
      <c r="AY339" s="88">
        <v>68</v>
      </c>
      <c r="AZ339" s="88">
        <v>69</v>
      </c>
      <c r="BA339" s="88">
        <v>69</v>
      </c>
      <c r="BB339" s="88">
        <v>69</v>
      </c>
      <c r="BC339" s="89">
        <v>69</v>
      </c>
      <c r="BD339" s="89">
        <v>69</v>
      </c>
      <c r="BE339" s="89">
        <v>69</v>
      </c>
      <c r="BF339" s="89">
        <v>69</v>
      </c>
      <c r="BG339" s="89">
        <v>69</v>
      </c>
      <c r="BH339" s="89">
        <v>69</v>
      </c>
      <c r="BI339" s="89">
        <v>69</v>
      </c>
      <c r="BJ339" s="89">
        <v>69</v>
      </c>
      <c r="BK339" s="89">
        <v>69</v>
      </c>
      <c r="BL339" s="89">
        <v>69</v>
      </c>
      <c r="BM339" s="89">
        <v>69</v>
      </c>
      <c r="BN339" s="90">
        <v>69</v>
      </c>
    </row>
    <row r="340" spans="1:66" x14ac:dyDescent="0.45">
      <c r="A340" s="78">
        <f t="shared" si="18"/>
        <v>131</v>
      </c>
      <c r="B340" s="79">
        <f t="shared" si="16"/>
        <v>30</v>
      </c>
      <c r="C340" s="140">
        <f t="shared" si="17"/>
        <v>21.666666666666668</v>
      </c>
      <c r="D340" s="140">
        <v>948</v>
      </c>
      <c r="E340" s="178" t="s">
        <v>125</v>
      </c>
      <c r="F340" s="76" t="s">
        <v>599</v>
      </c>
      <c r="G340" s="76" t="s">
        <v>642</v>
      </c>
      <c r="H340" s="86" t="s">
        <v>460</v>
      </c>
      <c r="I340" s="179" t="s">
        <v>1001</v>
      </c>
      <c r="J340" s="87">
        <v>0</v>
      </c>
      <c r="K340" s="87">
        <v>0</v>
      </c>
      <c r="L340" s="87">
        <v>0</v>
      </c>
      <c r="M340" s="87">
        <v>0</v>
      </c>
      <c r="N340" s="87">
        <v>0</v>
      </c>
      <c r="O340" s="87">
        <v>0</v>
      </c>
      <c r="P340" s="87">
        <v>0</v>
      </c>
      <c r="Q340" s="87">
        <v>0</v>
      </c>
      <c r="R340" s="87">
        <v>0</v>
      </c>
      <c r="S340" s="87">
        <v>0</v>
      </c>
      <c r="T340" s="87">
        <v>0</v>
      </c>
      <c r="U340" s="87">
        <v>0</v>
      </c>
      <c r="V340" s="87">
        <v>0</v>
      </c>
      <c r="W340" s="87">
        <v>0</v>
      </c>
      <c r="X340" s="87">
        <v>0</v>
      </c>
      <c r="Y340" s="87">
        <v>0</v>
      </c>
      <c r="Z340" s="87">
        <v>0</v>
      </c>
      <c r="AA340" s="87">
        <v>0</v>
      </c>
      <c r="AB340" s="87">
        <v>0</v>
      </c>
      <c r="AC340" s="87">
        <v>0</v>
      </c>
      <c r="AD340" s="87">
        <v>0</v>
      </c>
      <c r="AE340" s="87">
        <v>0</v>
      </c>
      <c r="AF340" s="87">
        <v>0</v>
      </c>
      <c r="AG340" s="87">
        <v>0</v>
      </c>
      <c r="AH340" s="87">
        <v>0</v>
      </c>
      <c r="AI340" s="87">
        <v>0</v>
      </c>
      <c r="AJ340" s="87">
        <v>0</v>
      </c>
      <c r="AK340" s="87">
        <v>0</v>
      </c>
      <c r="AL340" s="87">
        <v>0</v>
      </c>
      <c r="AM340" s="87">
        <v>0</v>
      </c>
      <c r="AN340" s="87">
        <v>0</v>
      </c>
      <c r="AO340" s="87">
        <v>0</v>
      </c>
      <c r="AP340" s="87">
        <v>33</v>
      </c>
      <c r="AQ340" s="87">
        <v>16</v>
      </c>
      <c r="AR340" s="87">
        <v>17</v>
      </c>
      <c r="AS340" s="87">
        <v>6</v>
      </c>
      <c r="AT340" s="87">
        <v>33</v>
      </c>
      <c r="AU340" s="87">
        <v>26</v>
      </c>
      <c r="AV340" s="88">
        <v>30</v>
      </c>
      <c r="AW340" s="88">
        <v>30</v>
      </c>
      <c r="AX340" s="88">
        <v>11</v>
      </c>
      <c r="AY340" s="88">
        <v>11</v>
      </c>
      <c r="AZ340" s="88">
        <v>11</v>
      </c>
      <c r="BA340" s="88">
        <v>11</v>
      </c>
      <c r="BB340" s="88">
        <v>11</v>
      </c>
      <c r="BC340" s="89">
        <v>11</v>
      </c>
      <c r="BD340" s="89">
        <v>10</v>
      </c>
      <c r="BE340" s="89">
        <v>10</v>
      </c>
      <c r="BF340" s="89">
        <v>11</v>
      </c>
      <c r="BG340" s="89">
        <v>11</v>
      </c>
      <c r="BH340" s="89">
        <v>11</v>
      </c>
      <c r="BI340" s="89">
        <v>11</v>
      </c>
      <c r="BJ340" s="89">
        <v>11</v>
      </c>
      <c r="BK340" s="89">
        <v>11</v>
      </c>
      <c r="BL340" s="89">
        <v>11</v>
      </c>
      <c r="BM340" s="89">
        <v>11</v>
      </c>
      <c r="BN340" s="90">
        <v>11</v>
      </c>
    </row>
    <row r="341" spans="1:66" x14ac:dyDescent="0.45">
      <c r="A341" s="78">
        <f t="shared" si="18"/>
        <v>453</v>
      </c>
      <c r="B341" s="79">
        <f t="shared" si="16"/>
        <v>55</v>
      </c>
      <c r="C341" s="140">
        <f t="shared" si="17"/>
        <v>76</v>
      </c>
      <c r="D341" s="140">
        <v>1367</v>
      </c>
      <c r="E341" s="178" t="s">
        <v>125</v>
      </c>
      <c r="F341" s="76" t="s">
        <v>599</v>
      </c>
      <c r="G341" s="76" t="s">
        <v>642</v>
      </c>
      <c r="H341" s="86" t="s">
        <v>461</v>
      </c>
      <c r="I341" s="179" t="s">
        <v>1002</v>
      </c>
      <c r="J341" s="87">
        <v>0</v>
      </c>
      <c r="K341" s="87">
        <v>0</v>
      </c>
      <c r="L341" s="87">
        <v>0</v>
      </c>
      <c r="M341" s="87">
        <v>0</v>
      </c>
      <c r="N341" s="87">
        <v>0</v>
      </c>
      <c r="O341" s="87">
        <v>0</v>
      </c>
      <c r="P341" s="87">
        <v>0</v>
      </c>
      <c r="Q341" s="87">
        <v>0</v>
      </c>
      <c r="R341" s="87">
        <v>0</v>
      </c>
      <c r="S341" s="87">
        <v>0</v>
      </c>
      <c r="T341" s="87">
        <v>0</v>
      </c>
      <c r="U341" s="87">
        <v>0</v>
      </c>
      <c r="V341" s="87">
        <v>0</v>
      </c>
      <c r="W341" s="87">
        <v>0</v>
      </c>
      <c r="X341" s="87">
        <v>0</v>
      </c>
      <c r="Y341" s="87">
        <v>0</v>
      </c>
      <c r="Z341" s="87">
        <v>0</v>
      </c>
      <c r="AA341" s="87">
        <v>0</v>
      </c>
      <c r="AB341" s="87">
        <v>0</v>
      </c>
      <c r="AC341" s="87">
        <v>0</v>
      </c>
      <c r="AD341" s="87">
        <v>0</v>
      </c>
      <c r="AE341" s="87">
        <v>0</v>
      </c>
      <c r="AF341" s="87">
        <v>0</v>
      </c>
      <c r="AG341" s="87">
        <v>0</v>
      </c>
      <c r="AH341" s="87">
        <v>0</v>
      </c>
      <c r="AI341" s="87">
        <v>0</v>
      </c>
      <c r="AJ341" s="87">
        <v>0</v>
      </c>
      <c r="AK341" s="87">
        <v>0</v>
      </c>
      <c r="AL341" s="87">
        <v>0</v>
      </c>
      <c r="AM341" s="87">
        <v>0</v>
      </c>
      <c r="AN341" s="87">
        <v>0</v>
      </c>
      <c r="AO341" s="87">
        <v>0</v>
      </c>
      <c r="AP341" s="87">
        <v>34</v>
      </c>
      <c r="AQ341" s="87">
        <v>77</v>
      </c>
      <c r="AR341" s="87">
        <v>114</v>
      </c>
      <c r="AS341" s="87">
        <v>46</v>
      </c>
      <c r="AT341" s="87">
        <v>126</v>
      </c>
      <c r="AU341" s="87">
        <v>56</v>
      </c>
      <c r="AV341" s="88">
        <v>55</v>
      </c>
      <c r="AW341" s="88">
        <v>55</v>
      </c>
      <c r="AX341" s="88">
        <v>51</v>
      </c>
      <c r="AY341" s="88">
        <v>51</v>
      </c>
      <c r="AZ341" s="88">
        <v>51</v>
      </c>
      <c r="BA341" s="88">
        <v>51</v>
      </c>
      <c r="BB341" s="88">
        <v>51</v>
      </c>
      <c r="BC341" s="89">
        <v>55</v>
      </c>
      <c r="BD341" s="89">
        <v>56</v>
      </c>
      <c r="BE341" s="89">
        <v>59</v>
      </c>
      <c r="BF341" s="89">
        <v>51</v>
      </c>
      <c r="BG341" s="89">
        <v>51</v>
      </c>
      <c r="BH341" s="89">
        <v>51</v>
      </c>
      <c r="BI341" s="89">
        <v>51</v>
      </c>
      <c r="BJ341" s="89">
        <v>51</v>
      </c>
      <c r="BK341" s="89">
        <v>51</v>
      </c>
      <c r="BL341" s="89">
        <v>51</v>
      </c>
      <c r="BM341" s="89">
        <v>51</v>
      </c>
      <c r="BN341" s="90">
        <v>51</v>
      </c>
    </row>
    <row r="342" spans="1:66" x14ac:dyDescent="0.45">
      <c r="A342" s="78">
        <f t="shared" si="18"/>
        <v>6614</v>
      </c>
      <c r="B342" s="79">
        <f t="shared" si="16"/>
        <v>649</v>
      </c>
      <c r="C342" s="140">
        <f t="shared" si="17"/>
        <v>674.66666666666663</v>
      </c>
      <c r="D342" s="140">
        <v>2063</v>
      </c>
      <c r="E342" s="178" t="s">
        <v>125</v>
      </c>
      <c r="F342" s="76" t="s">
        <v>599</v>
      </c>
      <c r="G342" s="76" t="s">
        <v>642</v>
      </c>
      <c r="H342" s="86" t="s">
        <v>462</v>
      </c>
      <c r="I342" s="179" t="s">
        <v>1003</v>
      </c>
      <c r="J342" s="87">
        <v>336</v>
      </c>
      <c r="K342" s="87">
        <v>332</v>
      </c>
      <c r="L342" s="87">
        <v>78</v>
      </c>
      <c r="M342" s="87">
        <v>96</v>
      </c>
      <c r="N342" s="87">
        <v>0</v>
      </c>
      <c r="O342" s="87">
        <v>0</v>
      </c>
      <c r="P342" s="87">
        <v>0</v>
      </c>
      <c r="Q342" s="87">
        <v>374</v>
      </c>
      <c r="R342" s="87">
        <v>118</v>
      </c>
      <c r="S342" s="87">
        <v>110</v>
      </c>
      <c r="T342" s="87">
        <v>189</v>
      </c>
      <c r="U342" s="87">
        <v>107</v>
      </c>
      <c r="V342" s="87">
        <v>165</v>
      </c>
      <c r="W342" s="87">
        <v>120</v>
      </c>
      <c r="X342" s="87">
        <v>161</v>
      </c>
      <c r="Y342" s="87">
        <v>199</v>
      </c>
      <c r="Z342" s="87">
        <v>85</v>
      </c>
      <c r="AA342" s="87">
        <v>98</v>
      </c>
      <c r="AB342" s="87">
        <v>48</v>
      </c>
      <c r="AC342" s="87">
        <v>15</v>
      </c>
      <c r="AD342" s="87">
        <v>22</v>
      </c>
      <c r="AE342" s="87">
        <v>13</v>
      </c>
      <c r="AF342" s="87">
        <v>13</v>
      </c>
      <c r="AG342" s="87">
        <v>9</v>
      </c>
      <c r="AH342" s="87">
        <v>10</v>
      </c>
      <c r="AI342" s="87">
        <v>15</v>
      </c>
      <c r="AJ342" s="87">
        <v>17</v>
      </c>
      <c r="AK342" s="87">
        <v>101</v>
      </c>
      <c r="AL342" s="87">
        <v>166</v>
      </c>
      <c r="AM342" s="87">
        <v>617</v>
      </c>
      <c r="AN342" s="87">
        <v>746</v>
      </c>
      <c r="AO342" s="87">
        <v>565</v>
      </c>
      <c r="AP342" s="87">
        <v>993</v>
      </c>
      <c r="AQ342" s="87">
        <v>913</v>
      </c>
      <c r="AR342" s="87">
        <v>489</v>
      </c>
      <c r="AS342" s="87">
        <v>9</v>
      </c>
      <c r="AT342" s="87">
        <v>1539</v>
      </c>
      <c r="AU342" s="87">
        <v>476</v>
      </c>
      <c r="AV342" s="88">
        <v>649</v>
      </c>
      <c r="AW342" s="88">
        <v>649</v>
      </c>
      <c r="AX342" s="88">
        <v>575</v>
      </c>
      <c r="AY342" s="88">
        <v>570</v>
      </c>
      <c r="AZ342" s="88">
        <v>569</v>
      </c>
      <c r="BA342" s="88">
        <v>563</v>
      </c>
      <c r="BB342" s="88">
        <v>566</v>
      </c>
      <c r="BC342" s="89">
        <v>563</v>
      </c>
      <c r="BD342" s="89">
        <v>563</v>
      </c>
      <c r="BE342" s="89">
        <v>563</v>
      </c>
      <c r="BF342" s="89">
        <v>609</v>
      </c>
      <c r="BG342" s="89">
        <v>608</v>
      </c>
      <c r="BH342" s="89">
        <v>609</v>
      </c>
      <c r="BI342" s="89">
        <v>608</v>
      </c>
      <c r="BJ342" s="89">
        <v>575</v>
      </c>
      <c r="BK342" s="89">
        <v>570</v>
      </c>
      <c r="BL342" s="89">
        <v>569</v>
      </c>
      <c r="BM342" s="89">
        <v>563</v>
      </c>
      <c r="BN342" s="90">
        <v>566</v>
      </c>
    </row>
    <row r="343" spans="1:66" x14ac:dyDescent="0.45">
      <c r="A343" s="78">
        <f t="shared" si="18"/>
        <v>10328</v>
      </c>
      <c r="B343" s="79">
        <f t="shared" si="16"/>
        <v>1200</v>
      </c>
      <c r="C343" s="140">
        <f t="shared" si="17"/>
        <v>1051.6666666666667</v>
      </c>
      <c r="D343" s="140">
        <v>24</v>
      </c>
      <c r="E343" s="178" t="s">
        <v>125</v>
      </c>
      <c r="F343" s="76" t="s">
        <v>599</v>
      </c>
      <c r="G343" s="76" t="s">
        <v>642</v>
      </c>
      <c r="H343" s="86" t="s">
        <v>463</v>
      </c>
      <c r="I343" s="179" t="s">
        <v>1004</v>
      </c>
      <c r="J343" s="87">
        <v>517</v>
      </c>
      <c r="K343" s="87">
        <v>968</v>
      </c>
      <c r="L343" s="87">
        <v>990</v>
      </c>
      <c r="M343" s="87">
        <v>771</v>
      </c>
      <c r="N343" s="87">
        <v>747</v>
      </c>
      <c r="O343" s="87">
        <v>240</v>
      </c>
      <c r="P343" s="87">
        <v>132</v>
      </c>
      <c r="Q343" s="87">
        <v>108</v>
      </c>
      <c r="R343" s="87">
        <v>156</v>
      </c>
      <c r="S343" s="87">
        <v>158</v>
      </c>
      <c r="T343" s="87">
        <v>252</v>
      </c>
      <c r="U343" s="87">
        <v>205</v>
      </c>
      <c r="V343" s="87">
        <v>215</v>
      </c>
      <c r="W343" s="87">
        <v>112</v>
      </c>
      <c r="X343" s="87">
        <v>172</v>
      </c>
      <c r="Y343" s="87">
        <v>299</v>
      </c>
      <c r="Z343" s="87">
        <v>283</v>
      </c>
      <c r="AA343" s="87">
        <v>276</v>
      </c>
      <c r="AB343" s="87">
        <v>74</v>
      </c>
      <c r="AC343" s="87">
        <v>48</v>
      </c>
      <c r="AD343" s="87">
        <v>28</v>
      </c>
      <c r="AE343" s="87">
        <v>75</v>
      </c>
      <c r="AF343" s="87">
        <v>57</v>
      </c>
      <c r="AG343" s="87">
        <v>39</v>
      </c>
      <c r="AH343" s="87">
        <v>39</v>
      </c>
      <c r="AI343" s="87">
        <v>73</v>
      </c>
      <c r="AJ343" s="87">
        <v>142</v>
      </c>
      <c r="AK343" s="87">
        <v>266</v>
      </c>
      <c r="AL343" s="87">
        <v>492</v>
      </c>
      <c r="AM343" s="87">
        <v>1166</v>
      </c>
      <c r="AN343" s="87">
        <v>1461</v>
      </c>
      <c r="AO343" s="87">
        <v>1010</v>
      </c>
      <c r="AP343" s="87">
        <v>1595</v>
      </c>
      <c r="AQ343" s="87">
        <v>1183</v>
      </c>
      <c r="AR343" s="87">
        <v>0</v>
      </c>
      <c r="AS343" s="87">
        <v>5</v>
      </c>
      <c r="AT343" s="87">
        <v>2810</v>
      </c>
      <c r="AU343" s="87">
        <v>340</v>
      </c>
      <c r="AV343" s="88">
        <v>1200</v>
      </c>
      <c r="AW343" s="88">
        <v>1200</v>
      </c>
      <c r="AX343" s="88">
        <v>932</v>
      </c>
      <c r="AY343" s="88">
        <v>881</v>
      </c>
      <c r="AZ343" s="88">
        <v>884</v>
      </c>
      <c r="BA343" s="88">
        <v>884</v>
      </c>
      <c r="BB343" s="88">
        <v>884</v>
      </c>
      <c r="BC343" s="89">
        <v>884</v>
      </c>
      <c r="BD343" s="89">
        <v>908</v>
      </c>
      <c r="BE343" s="89">
        <v>868</v>
      </c>
      <c r="BF343" s="89">
        <v>890</v>
      </c>
      <c r="BG343" s="89">
        <v>933</v>
      </c>
      <c r="BH343" s="89">
        <v>932</v>
      </c>
      <c r="BI343" s="89">
        <v>932</v>
      </c>
      <c r="BJ343" s="89">
        <v>932</v>
      </c>
      <c r="BK343" s="89">
        <v>881</v>
      </c>
      <c r="BL343" s="89">
        <v>884</v>
      </c>
      <c r="BM343" s="89">
        <v>884</v>
      </c>
      <c r="BN343" s="90">
        <v>884</v>
      </c>
    </row>
    <row r="344" spans="1:66" x14ac:dyDescent="0.45">
      <c r="A344" s="78">
        <f t="shared" si="18"/>
        <v>255</v>
      </c>
      <c r="B344" s="79">
        <f t="shared" si="16"/>
        <v>40</v>
      </c>
      <c r="C344" s="140">
        <f t="shared" si="17"/>
        <v>40.666666666666664</v>
      </c>
      <c r="D344" s="140">
        <v>463</v>
      </c>
      <c r="E344" s="178" t="s">
        <v>125</v>
      </c>
      <c r="F344" s="76" t="s">
        <v>599</v>
      </c>
      <c r="G344" s="76" t="s">
        <v>642</v>
      </c>
      <c r="H344" s="86" t="s">
        <v>464</v>
      </c>
      <c r="I344" s="179" t="s">
        <v>1005</v>
      </c>
      <c r="J344" s="87">
        <v>40</v>
      </c>
      <c r="K344" s="87">
        <v>56</v>
      </c>
      <c r="L344" s="87">
        <v>51</v>
      </c>
      <c r="M344" s="87">
        <v>55</v>
      </c>
      <c r="N344" s="87">
        <v>41</v>
      </c>
      <c r="O344" s="87">
        <v>22</v>
      </c>
      <c r="P344" s="87">
        <v>19</v>
      </c>
      <c r="Q344" s="87">
        <v>14</v>
      </c>
      <c r="R344" s="87">
        <v>8</v>
      </c>
      <c r="S344" s="87">
        <v>16</v>
      </c>
      <c r="T344" s="87">
        <v>15</v>
      </c>
      <c r="U344" s="87">
        <v>7</v>
      </c>
      <c r="V344" s="87">
        <v>10</v>
      </c>
      <c r="W344" s="87">
        <v>12</v>
      </c>
      <c r="X344" s="87">
        <v>9</v>
      </c>
      <c r="Y344" s="87">
        <v>12</v>
      </c>
      <c r="Z344" s="87">
        <v>15</v>
      </c>
      <c r="AA344" s="87">
        <v>4</v>
      </c>
      <c r="AB344" s="87">
        <v>0</v>
      </c>
      <c r="AC344" s="87">
        <v>0</v>
      </c>
      <c r="AD344" s="87">
        <v>0</v>
      </c>
      <c r="AE344" s="87">
        <v>0</v>
      </c>
      <c r="AF344" s="87">
        <v>7</v>
      </c>
      <c r="AG344" s="87">
        <v>2</v>
      </c>
      <c r="AH344" s="87">
        <v>4</v>
      </c>
      <c r="AI344" s="87">
        <v>1</v>
      </c>
      <c r="AJ344" s="87">
        <v>0</v>
      </c>
      <c r="AK344" s="87">
        <v>0</v>
      </c>
      <c r="AL344" s="87">
        <v>0</v>
      </c>
      <c r="AM344" s="87">
        <v>10</v>
      </c>
      <c r="AN344" s="87">
        <v>8</v>
      </c>
      <c r="AO344" s="87">
        <v>14</v>
      </c>
      <c r="AP344" s="87">
        <v>28</v>
      </c>
      <c r="AQ344" s="87">
        <v>31</v>
      </c>
      <c r="AR344" s="87">
        <v>42</v>
      </c>
      <c r="AS344" s="87">
        <v>38</v>
      </c>
      <c r="AT344" s="87">
        <v>43</v>
      </c>
      <c r="AU344" s="87">
        <v>41</v>
      </c>
      <c r="AV344" s="88">
        <v>40</v>
      </c>
      <c r="AW344" s="88">
        <v>40</v>
      </c>
      <c r="AX344" s="88">
        <v>20</v>
      </c>
      <c r="AY344" s="88">
        <v>20</v>
      </c>
      <c r="AZ344" s="88">
        <v>20</v>
      </c>
      <c r="BA344" s="88">
        <v>20</v>
      </c>
      <c r="BB344" s="88">
        <v>20</v>
      </c>
      <c r="BC344" s="89">
        <v>20</v>
      </c>
      <c r="BD344" s="89">
        <v>20</v>
      </c>
      <c r="BE344" s="89">
        <v>20</v>
      </c>
      <c r="BF344" s="89">
        <v>20</v>
      </c>
      <c r="BG344" s="89">
        <v>20</v>
      </c>
      <c r="BH344" s="89">
        <v>20</v>
      </c>
      <c r="BI344" s="89">
        <v>20</v>
      </c>
      <c r="BJ344" s="89">
        <v>20</v>
      </c>
      <c r="BK344" s="89">
        <v>20</v>
      </c>
      <c r="BL344" s="89">
        <v>20</v>
      </c>
      <c r="BM344" s="89">
        <v>20</v>
      </c>
      <c r="BN344" s="90">
        <v>20</v>
      </c>
    </row>
    <row r="345" spans="1:66" x14ac:dyDescent="0.45">
      <c r="A345" s="78">
        <f t="shared" si="18"/>
        <v>3115</v>
      </c>
      <c r="B345" s="79">
        <f t="shared" si="16"/>
        <v>580</v>
      </c>
      <c r="C345" s="140">
        <f t="shared" si="17"/>
        <v>515.66666666666663</v>
      </c>
      <c r="D345" s="140">
        <v>1903</v>
      </c>
      <c r="E345" s="178" t="s">
        <v>125</v>
      </c>
      <c r="F345" s="76" t="s">
        <v>599</v>
      </c>
      <c r="G345" s="76" t="s">
        <v>642</v>
      </c>
      <c r="H345" s="86" t="s">
        <v>465</v>
      </c>
      <c r="I345" s="179" t="s">
        <v>1006</v>
      </c>
      <c r="J345" s="87">
        <v>493</v>
      </c>
      <c r="K345" s="87">
        <v>636</v>
      </c>
      <c r="L345" s="87">
        <v>385</v>
      </c>
      <c r="M345" s="87">
        <v>476</v>
      </c>
      <c r="N345" s="87">
        <v>413</v>
      </c>
      <c r="O345" s="87">
        <v>140</v>
      </c>
      <c r="P345" s="87">
        <v>154</v>
      </c>
      <c r="Q345" s="87">
        <v>107</v>
      </c>
      <c r="R345" s="87">
        <v>136</v>
      </c>
      <c r="S345" s="87">
        <v>124</v>
      </c>
      <c r="T345" s="87">
        <v>181</v>
      </c>
      <c r="U345" s="87">
        <v>153</v>
      </c>
      <c r="V345" s="87">
        <v>192</v>
      </c>
      <c r="W345" s="87">
        <v>80</v>
      </c>
      <c r="X345" s="87">
        <v>102</v>
      </c>
      <c r="Y345" s="87">
        <v>135</v>
      </c>
      <c r="Z345" s="87">
        <v>54</v>
      </c>
      <c r="AA345" s="87">
        <v>81</v>
      </c>
      <c r="AB345" s="87">
        <v>3</v>
      </c>
      <c r="AC345" s="87">
        <v>0</v>
      </c>
      <c r="AD345" s="87">
        <v>0</v>
      </c>
      <c r="AE345" s="87">
        <v>0</v>
      </c>
      <c r="AF345" s="87">
        <v>13</v>
      </c>
      <c r="AG345" s="87">
        <v>3</v>
      </c>
      <c r="AH345" s="87">
        <v>6</v>
      </c>
      <c r="AI345" s="87">
        <v>6</v>
      </c>
      <c r="AJ345" s="87">
        <v>0</v>
      </c>
      <c r="AK345" s="87">
        <v>0</v>
      </c>
      <c r="AL345" s="87">
        <v>0</v>
      </c>
      <c r="AM345" s="87">
        <v>12</v>
      </c>
      <c r="AN345" s="87">
        <v>130</v>
      </c>
      <c r="AO345" s="87">
        <v>76</v>
      </c>
      <c r="AP345" s="87">
        <v>327</v>
      </c>
      <c r="AQ345" s="87">
        <v>375</v>
      </c>
      <c r="AR345" s="87">
        <v>648</v>
      </c>
      <c r="AS345" s="87">
        <v>588</v>
      </c>
      <c r="AT345" s="87">
        <v>589</v>
      </c>
      <c r="AU345" s="87">
        <v>370</v>
      </c>
      <c r="AV345" s="88">
        <v>580</v>
      </c>
      <c r="AW345" s="88">
        <v>580</v>
      </c>
      <c r="AX345" s="88">
        <v>343</v>
      </c>
      <c r="AY345" s="88">
        <v>343</v>
      </c>
      <c r="AZ345" s="88">
        <v>343</v>
      </c>
      <c r="BA345" s="88">
        <v>343</v>
      </c>
      <c r="BB345" s="88">
        <v>343</v>
      </c>
      <c r="BC345" s="89">
        <v>343</v>
      </c>
      <c r="BD345" s="89">
        <v>343</v>
      </c>
      <c r="BE345" s="89">
        <v>343</v>
      </c>
      <c r="BF345" s="89">
        <v>343</v>
      </c>
      <c r="BG345" s="89">
        <v>343</v>
      </c>
      <c r="BH345" s="89">
        <v>343</v>
      </c>
      <c r="BI345" s="89">
        <v>343</v>
      </c>
      <c r="BJ345" s="89">
        <v>343</v>
      </c>
      <c r="BK345" s="89">
        <v>343</v>
      </c>
      <c r="BL345" s="89">
        <v>343</v>
      </c>
      <c r="BM345" s="89">
        <v>343</v>
      </c>
      <c r="BN345" s="90">
        <v>343</v>
      </c>
    </row>
    <row r="346" spans="1:66" x14ac:dyDescent="0.45">
      <c r="A346" s="78">
        <f t="shared" si="18"/>
        <v>6463</v>
      </c>
      <c r="B346" s="79">
        <f t="shared" si="16"/>
        <v>550</v>
      </c>
      <c r="C346" s="140">
        <f t="shared" si="17"/>
        <v>683.33333333333337</v>
      </c>
      <c r="D346" s="140">
        <v>2415</v>
      </c>
      <c r="E346" s="178" t="s">
        <v>125</v>
      </c>
      <c r="F346" s="76" t="s">
        <v>599</v>
      </c>
      <c r="G346" s="76" t="s">
        <v>642</v>
      </c>
      <c r="H346" s="86" t="s">
        <v>466</v>
      </c>
      <c r="I346" s="179" t="s">
        <v>1007</v>
      </c>
      <c r="J346" s="87">
        <v>300</v>
      </c>
      <c r="K346" s="87">
        <v>3</v>
      </c>
      <c r="L346" s="87">
        <v>0</v>
      </c>
      <c r="M346" s="87">
        <v>3</v>
      </c>
      <c r="N346" s="87">
        <v>0</v>
      </c>
      <c r="O346" s="87">
        <v>0</v>
      </c>
      <c r="P346" s="87">
        <v>275</v>
      </c>
      <c r="Q346" s="87">
        <v>79</v>
      </c>
      <c r="R346" s="87">
        <v>28</v>
      </c>
      <c r="S346" s="87">
        <v>31</v>
      </c>
      <c r="T346" s="87">
        <v>27</v>
      </c>
      <c r="U346" s="87">
        <v>22</v>
      </c>
      <c r="V346" s="87">
        <v>61</v>
      </c>
      <c r="W346" s="87">
        <v>23</v>
      </c>
      <c r="X346" s="87">
        <v>31</v>
      </c>
      <c r="Y346" s="87">
        <v>42</v>
      </c>
      <c r="Z346" s="87">
        <v>18</v>
      </c>
      <c r="AA346" s="87">
        <v>20</v>
      </c>
      <c r="AB346" s="87">
        <v>7</v>
      </c>
      <c r="AC346" s="87">
        <v>7</v>
      </c>
      <c r="AD346" s="87">
        <v>12</v>
      </c>
      <c r="AE346" s="87">
        <v>5</v>
      </c>
      <c r="AF346" s="87">
        <v>6</v>
      </c>
      <c r="AG346" s="87">
        <v>1</v>
      </c>
      <c r="AH346" s="87">
        <v>0</v>
      </c>
      <c r="AI346" s="87">
        <v>2</v>
      </c>
      <c r="AJ346" s="87">
        <v>5</v>
      </c>
      <c r="AK346" s="87">
        <v>66</v>
      </c>
      <c r="AL346" s="87">
        <v>141</v>
      </c>
      <c r="AM346" s="87">
        <v>479</v>
      </c>
      <c r="AN346" s="87">
        <v>558</v>
      </c>
      <c r="AO346" s="87">
        <v>554</v>
      </c>
      <c r="AP346" s="87">
        <v>822</v>
      </c>
      <c r="AQ346" s="87">
        <v>337</v>
      </c>
      <c r="AR346" s="87">
        <v>1456</v>
      </c>
      <c r="AS346" s="87">
        <v>437</v>
      </c>
      <c r="AT346" s="87">
        <v>859</v>
      </c>
      <c r="AU346" s="87">
        <v>754</v>
      </c>
      <c r="AV346" s="88">
        <v>550</v>
      </c>
      <c r="AW346" s="88">
        <v>750</v>
      </c>
      <c r="AX346" s="88">
        <v>735</v>
      </c>
      <c r="AY346" s="88">
        <v>747</v>
      </c>
      <c r="AZ346" s="88">
        <v>757</v>
      </c>
      <c r="BA346" s="88">
        <v>768</v>
      </c>
      <c r="BB346" s="88">
        <v>779</v>
      </c>
      <c r="BC346" s="89">
        <v>785</v>
      </c>
      <c r="BD346" s="89">
        <v>799</v>
      </c>
      <c r="BE346" s="89">
        <v>809</v>
      </c>
      <c r="BF346" s="89">
        <v>818</v>
      </c>
      <c r="BG346" s="89">
        <v>829</v>
      </c>
      <c r="BH346" s="89">
        <v>838</v>
      </c>
      <c r="BI346" s="89">
        <v>848</v>
      </c>
      <c r="BJ346" s="89">
        <v>858</v>
      </c>
      <c r="BK346" s="89">
        <v>870</v>
      </c>
      <c r="BL346" s="89">
        <v>879</v>
      </c>
      <c r="BM346" s="89">
        <v>890</v>
      </c>
      <c r="BN346" s="90">
        <v>901</v>
      </c>
    </row>
    <row r="347" spans="1:66" x14ac:dyDescent="0.45">
      <c r="A347" s="78">
        <f t="shared" si="18"/>
        <v>32848</v>
      </c>
      <c r="B347" s="79">
        <f t="shared" si="16"/>
        <v>3939</v>
      </c>
      <c r="C347" s="140">
        <f t="shared" si="17"/>
        <v>3476</v>
      </c>
      <c r="D347" s="140">
        <v>8739</v>
      </c>
      <c r="E347" s="178" t="s">
        <v>125</v>
      </c>
      <c r="F347" s="76" t="s">
        <v>599</v>
      </c>
      <c r="G347" s="76" t="s">
        <v>642</v>
      </c>
      <c r="H347" s="86" t="s">
        <v>467</v>
      </c>
      <c r="I347" s="179" t="s">
        <v>1008</v>
      </c>
      <c r="J347" s="87">
        <v>0</v>
      </c>
      <c r="K347" s="87">
        <v>0</v>
      </c>
      <c r="L347" s="87">
        <v>0</v>
      </c>
      <c r="M347" s="87">
        <v>0</v>
      </c>
      <c r="N347" s="87">
        <v>236</v>
      </c>
      <c r="O347" s="87">
        <v>811</v>
      </c>
      <c r="P347" s="87">
        <v>197</v>
      </c>
      <c r="Q347" s="87">
        <v>137</v>
      </c>
      <c r="R347" s="87">
        <v>128</v>
      </c>
      <c r="S347" s="87">
        <v>153</v>
      </c>
      <c r="T347" s="87">
        <v>183</v>
      </c>
      <c r="U347" s="87">
        <v>161</v>
      </c>
      <c r="V347" s="87">
        <v>272</v>
      </c>
      <c r="W347" s="87">
        <v>211</v>
      </c>
      <c r="X347" s="87">
        <v>295</v>
      </c>
      <c r="Y347" s="87">
        <v>199</v>
      </c>
      <c r="Z347" s="87">
        <v>69</v>
      </c>
      <c r="AA347" s="87">
        <v>125</v>
      </c>
      <c r="AB347" s="87">
        <v>43</v>
      </c>
      <c r="AC347" s="87">
        <v>9</v>
      </c>
      <c r="AD347" s="87">
        <v>9</v>
      </c>
      <c r="AE347" s="87">
        <v>18</v>
      </c>
      <c r="AF347" s="87">
        <v>11</v>
      </c>
      <c r="AG347" s="87">
        <v>14</v>
      </c>
      <c r="AH347" s="87">
        <v>39</v>
      </c>
      <c r="AI347" s="87">
        <v>28</v>
      </c>
      <c r="AJ347" s="87">
        <v>20</v>
      </c>
      <c r="AK347" s="87">
        <v>426</v>
      </c>
      <c r="AL347" s="87">
        <v>704</v>
      </c>
      <c r="AM347" s="87">
        <v>3303</v>
      </c>
      <c r="AN347" s="87">
        <v>3477</v>
      </c>
      <c r="AO347" s="87">
        <v>2491</v>
      </c>
      <c r="AP347" s="87">
        <v>4667</v>
      </c>
      <c r="AQ347" s="87">
        <v>2841</v>
      </c>
      <c r="AR347" s="87">
        <v>4511</v>
      </c>
      <c r="AS347" s="87">
        <v>3861</v>
      </c>
      <c r="AT347" s="87">
        <v>3861</v>
      </c>
      <c r="AU347" s="87">
        <v>2706</v>
      </c>
      <c r="AV347" s="88">
        <v>3939</v>
      </c>
      <c r="AW347" s="88">
        <v>4150</v>
      </c>
      <c r="AX347" s="88">
        <v>5000</v>
      </c>
      <c r="AY347" s="88">
        <v>3239</v>
      </c>
      <c r="AZ347" s="88">
        <v>3239</v>
      </c>
      <c r="BA347" s="88">
        <v>3239</v>
      </c>
      <c r="BB347" s="88">
        <v>3239</v>
      </c>
      <c r="BC347" s="89">
        <v>3239</v>
      </c>
      <c r="BD347" s="89">
        <v>3239</v>
      </c>
      <c r="BE347" s="89">
        <v>3239</v>
      </c>
      <c r="BF347" s="89">
        <v>3239</v>
      </c>
      <c r="BG347" s="89">
        <v>3239</v>
      </c>
      <c r="BH347" s="89">
        <v>3239</v>
      </c>
      <c r="BI347" s="89">
        <v>3239</v>
      </c>
      <c r="BJ347" s="89">
        <v>3239</v>
      </c>
      <c r="BK347" s="89">
        <v>3239</v>
      </c>
      <c r="BL347" s="89">
        <v>3239</v>
      </c>
      <c r="BM347" s="89">
        <v>3239</v>
      </c>
      <c r="BN347" s="90">
        <v>3239</v>
      </c>
    </row>
    <row r="348" spans="1:66" x14ac:dyDescent="0.45">
      <c r="A348" s="78">
        <f t="shared" si="18"/>
        <v>50</v>
      </c>
      <c r="B348" s="79">
        <f t="shared" si="16"/>
        <v>5</v>
      </c>
      <c r="C348" s="140">
        <f t="shared" si="17"/>
        <v>4.333333333333333</v>
      </c>
      <c r="D348" s="140">
        <v>533</v>
      </c>
      <c r="E348" s="178" t="s">
        <v>125</v>
      </c>
      <c r="F348" s="76" t="s">
        <v>599</v>
      </c>
      <c r="G348" s="76" t="s">
        <v>642</v>
      </c>
      <c r="H348" s="86" t="s">
        <v>468</v>
      </c>
      <c r="I348" s="179" t="s">
        <v>1009</v>
      </c>
      <c r="J348" s="87">
        <v>0</v>
      </c>
      <c r="K348" s="87">
        <v>0</v>
      </c>
      <c r="L348" s="87">
        <v>0</v>
      </c>
      <c r="M348" s="87">
        <v>0</v>
      </c>
      <c r="N348" s="87">
        <v>0</v>
      </c>
      <c r="O348" s="87">
        <v>0</v>
      </c>
      <c r="P348" s="87">
        <v>0</v>
      </c>
      <c r="Q348" s="87">
        <v>0</v>
      </c>
      <c r="R348" s="87">
        <v>0</v>
      </c>
      <c r="S348" s="87">
        <v>0</v>
      </c>
      <c r="T348" s="87">
        <v>0</v>
      </c>
      <c r="U348" s="87">
        <v>0</v>
      </c>
      <c r="V348" s="87">
        <v>0</v>
      </c>
      <c r="W348" s="87">
        <v>4</v>
      </c>
      <c r="X348" s="87">
        <v>3</v>
      </c>
      <c r="Y348" s="87">
        <v>2</v>
      </c>
      <c r="Z348" s="87">
        <v>5</v>
      </c>
      <c r="AA348" s="87">
        <v>8</v>
      </c>
      <c r="AB348" s="87">
        <v>2</v>
      </c>
      <c r="AC348" s="87">
        <v>2</v>
      </c>
      <c r="AD348" s="87">
        <v>2</v>
      </c>
      <c r="AE348" s="87">
        <v>5</v>
      </c>
      <c r="AF348" s="87">
        <v>0</v>
      </c>
      <c r="AG348" s="87">
        <v>5</v>
      </c>
      <c r="AH348" s="87">
        <v>2</v>
      </c>
      <c r="AI348" s="87">
        <v>4</v>
      </c>
      <c r="AJ348" s="87">
        <v>7</v>
      </c>
      <c r="AK348" s="87">
        <v>11</v>
      </c>
      <c r="AL348" s="87">
        <v>5</v>
      </c>
      <c r="AM348" s="87">
        <v>3</v>
      </c>
      <c r="AN348" s="87">
        <v>0</v>
      </c>
      <c r="AO348" s="87">
        <v>4</v>
      </c>
      <c r="AP348" s="87">
        <v>8</v>
      </c>
      <c r="AQ348" s="87">
        <v>5</v>
      </c>
      <c r="AR348" s="87">
        <v>1</v>
      </c>
      <c r="AS348" s="87">
        <v>9</v>
      </c>
      <c r="AT348" s="87">
        <v>4</v>
      </c>
      <c r="AU348" s="87">
        <v>0</v>
      </c>
      <c r="AV348" s="88">
        <v>5</v>
      </c>
      <c r="AW348" s="88">
        <v>5</v>
      </c>
      <c r="AX348" s="88">
        <v>4</v>
      </c>
      <c r="AY348" s="88">
        <v>4</v>
      </c>
      <c r="AZ348" s="88">
        <v>4</v>
      </c>
      <c r="BA348" s="88">
        <v>4</v>
      </c>
      <c r="BB348" s="88">
        <v>4</v>
      </c>
      <c r="BC348" s="89">
        <v>4</v>
      </c>
      <c r="BD348" s="89">
        <v>4</v>
      </c>
      <c r="BE348" s="89">
        <v>4</v>
      </c>
      <c r="BF348" s="89">
        <v>4</v>
      </c>
      <c r="BG348" s="89">
        <v>4</v>
      </c>
      <c r="BH348" s="89">
        <v>4</v>
      </c>
      <c r="BI348" s="89">
        <v>4</v>
      </c>
      <c r="BJ348" s="89">
        <v>4</v>
      </c>
      <c r="BK348" s="89">
        <v>4</v>
      </c>
      <c r="BL348" s="89">
        <v>4</v>
      </c>
      <c r="BM348" s="89">
        <v>4</v>
      </c>
      <c r="BN348" s="90">
        <v>4</v>
      </c>
    </row>
    <row r="349" spans="1:66" x14ac:dyDescent="0.45">
      <c r="A349" s="78">
        <f t="shared" si="18"/>
        <v>925</v>
      </c>
      <c r="B349" s="79">
        <f t="shared" si="16"/>
        <v>95</v>
      </c>
      <c r="C349" s="140">
        <f t="shared" si="17"/>
        <v>101.33333333333333</v>
      </c>
      <c r="D349" s="140">
        <v>3059</v>
      </c>
      <c r="E349" s="178" t="s">
        <v>125</v>
      </c>
      <c r="F349" s="76" t="s">
        <v>599</v>
      </c>
      <c r="G349" s="76" t="s">
        <v>642</v>
      </c>
      <c r="H349" s="86" t="s">
        <v>469</v>
      </c>
      <c r="I349" s="179" t="s">
        <v>1010</v>
      </c>
      <c r="J349" s="87">
        <v>0</v>
      </c>
      <c r="K349" s="87">
        <v>0</v>
      </c>
      <c r="L349" s="87">
        <v>0</v>
      </c>
      <c r="M349" s="87">
        <v>0</v>
      </c>
      <c r="N349" s="87">
        <v>0</v>
      </c>
      <c r="O349" s="87">
        <v>0</v>
      </c>
      <c r="P349" s="87">
        <v>0</v>
      </c>
      <c r="Q349" s="87">
        <v>0</v>
      </c>
      <c r="R349" s="87">
        <v>0</v>
      </c>
      <c r="S349" s="87">
        <v>0</v>
      </c>
      <c r="T349" s="87">
        <v>0</v>
      </c>
      <c r="U349" s="87">
        <v>0</v>
      </c>
      <c r="V349" s="87">
        <v>2</v>
      </c>
      <c r="W349" s="87">
        <v>16</v>
      </c>
      <c r="X349" s="87">
        <v>5</v>
      </c>
      <c r="Y349" s="87">
        <v>9</v>
      </c>
      <c r="Z349" s="87">
        <v>3</v>
      </c>
      <c r="AA349" s="87">
        <v>10</v>
      </c>
      <c r="AB349" s="87">
        <v>10</v>
      </c>
      <c r="AC349" s="87">
        <v>18</v>
      </c>
      <c r="AD349" s="87">
        <v>20</v>
      </c>
      <c r="AE349" s="87">
        <v>24</v>
      </c>
      <c r="AF349" s="87">
        <v>25</v>
      </c>
      <c r="AG349" s="87">
        <v>16</v>
      </c>
      <c r="AH349" s="87">
        <v>30</v>
      </c>
      <c r="AI349" s="87">
        <v>31</v>
      </c>
      <c r="AJ349" s="87">
        <v>53</v>
      </c>
      <c r="AK349" s="87">
        <v>49</v>
      </c>
      <c r="AL349" s="87">
        <v>102</v>
      </c>
      <c r="AM349" s="87">
        <v>75</v>
      </c>
      <c r="AN349" s="87">
        <v>54</v>
      </c>
      <c r="AO349" s="87">
        <v>48</v>
      </c>
      <c r="AP349" s="87">
        <v>85</v>
      </c>
      <c r="AQ349" s="87">
        <v>122</v>
      </c>
      <c r="AR349" s="87">
        <v>86</v>
      </c>
      <c r="AS349" s="87">
        <v>100</v>
      </c>
      <c r="AT349" s="87">
        <v>99</v>
      </c>
      <c r="AU349" s="87">
        <v>105</v>
      </c>
      <c r="AV349" s="88">
        <v>95</v>
      </c>
      <c r="AW349" s="88">
        <v>95</v>
      </c>
      <c r="AX349" s="88">
        <v>82</v>
      </c>
      <c r="AY349" s="88">
        <v>82</v>
      </c>
      <c r="AZ349" s="88">
        <v>82</v>
      </c>
      <c r="BA349" s="88">
        <v>82</v>
      </c>
      <c r="BB349" s="88">
        <v>82</v>
      </c>
      <c r="BC349" s="89">
        <v>82</v>
      </c>
      <c r="BD349" s="89">
        <v>82</v>
      </c>
      <c r="BE349" s="89">
        <v>82</v>
      </c>
      <c r="BF349" s="89">
        <v>82</v>
      </c>
      <c r="BG349" s="89">
        <v>82</v>
      </c>
      <c r="BH349" s="89">
        <v>82</v>
      </c>
      <c r="BI349" s="89">
        <v>82</v>
      </c>
      <c r="BJ349" s="89">
        <v>82</v>
      </c>
      <c r="BK349" s="89">
        <v>82</v>
      </c>
      <c r="BL349" s="89">
        <v>82</v>
      </c>
      <c r="BM349" s="89">
        <v>82</v>
      </c>
      <c r="BN349" s="90">
        <v>82</v>
      </c>
    </row>
    <row r="350" spans="1:66" x14ac:dyDescent="0.45">
      <c r="A350" s="78">
        <f t="shared" si="18"/>
        <v>25</v>
      </c>
      <c r="B350" s="79">
        <f t="shared" si="16"/>
        <v>5</v>
      </c>
      <c r="C350" s="140">
        <f t="shared" si="17"/>
        <v>0</v>
      </c>
      <c r="D350" s="140">
        <v>5219</v>
      </c>
      <c r="E350" s="178" t="s">
        <v>125</v>
      </c>
      <c r="F350" s="76" t="s">
        <v>599</v>
      </c>
      <c r="G350" s="76" t="s">
        <v>642</v>
      </c>
      <c r="H350" s="86" t="s">
        <v>470</v>
      </c>
      <c r="I350" s="179" t="s">
        <v>1011</v>
      </c>
      <c r="J350" s="87">
        <v>0</v>
      </c>
      <c r="K350" s="87">
        <v>0</v>
      </c>
      <c r="L350" s="87">
        <v>0</v>
      </c>
      <c r="M350" s="87">
        <v>0</v>
      </c>
      <c r="N350" s="87">
        <v>0</v>
      </c>
      <c r="O350" s="87">
        <v>0</v>
      </c>
      <c r="P350" s="87">
        <v>0</v>
      </c>
      <c r="Q350" s="87">
        <v>0</v>
      </c>
      <c r="R350" s="87">
        <v>0</v>
      </c>
      <c r="S350" s="87">
        <v>0</v>
      </c>
      <c r="T350" s="87">
        <v>0</v>
      </c>
      <c r="U350" s="87">
        <v>0</v>
      </c>
      <c r="V350" s="87">
        <v>0</v>
      </c>
      <c r="W350" s="87">
        <v>0</v>
      </c>
      <c r="X350" s="87">
        <v>0</v>
      </c>
      <c r="Y350" s="87">
        <v>0</v>
      </c>
      <c r="Z350" s="87">
        <v>0</v>
      </c>
      <c r="AA350" s="87">
        <v>0</v>
      </c>
      <c r="AB350" s="87">
        <v>0</v>
      </c>
      <c r="AC350" s="87">
        <v>2</v>
      </c>
      <c r="AD350" s="87">
        <v>0</v>
      </c>
      <c r="AE350" s="87">
        <v>0</v>
      </c>
      <c r="AF350" s="87">
        <v>1</v>
      </c>
      <c r="AG350" s="87">
        <v>0</v>
      </c>
      <c r="AH350" s="87">
        <v>1</v>
      </c>
      <c r="AI350" s="87">
        <v>0</v>
      </c>
      <c r="AJ350" s="87">
        <v>0</v>
      </c>
      <c r="AK350" s="87">
        <v>0</v>
      </c>
      <c r="AL350" s="87">
        <v>0</v>
      </c>
      <c r="AM350" s="87">
        <v>7</v>
      </c>
      <c r="AN350" s="87">
        <v>5</v>
      </c>
      <c r="AO350" s="87">
        <v>1</v>
      </c>
      <c r="AP350" s="87">
        <v>4</v>
      </c>
      <c r="AQ350" s="87">
        <v>6</v>
      </c>
      <c r="AR350" s="87">
        <v>2</v>
      </c>
      <c r="AS350" s="87">
        <v>0</v>
      </c>
      <c r="AT350" s="87">
        <v>0</v>
      </c>
      <c r="AU350" s="87">
        <v>0</v>
      </c>
      <c r="AV350" s="88">
        <v>5</v>
      </c>
      <c r="AW350" s="88">
        <v>5</v>
      </c>
      <c r="AX350" s="88">
        <v>2</v>
      </c>
      <c r="AY350" s="88">
        <v>2</v>
      </c>
      <c r="AZ350" s="88">
        <v>2</v>
      </c>
      <c r="BA350" s="88">
        <v>2</v>
      </c>
      <c r="BB350" s="88">
        <v>2</v>
      </c>
      <c r="BC350" s="89">
        <v>2</v>
      </c>
      <c r="BD350" s="89">
        <v>2</v>
      </c>
      <c r="BE350" s="89">
        <v>2</v>
      </c>
      <c r="BF350" s="89">
        <v>2</v>
      </c>
      <c r="BG350" s="89">
        <v>2</v>
      </c>
      <c r="BH350" s="89">
        <v>2</v>
      </c>
      <c r="BI350" s="89">
        <v>2</v>
      </c>
      <c r="BJ350" s="89">
        <v>2</v>
      </c>
      <c r="BK350" s="89">
        <v>2</v>
      </c>
      <c r="BL350" s="89">
        <v>2</v>
      </c>
      <c r="BM350" s="89">
        <v>2</v>
      </c>
      <c r="BN350" s="90">
        <v>2</v>
      </c>
    </row>
    <row r="351" spans="1:66" x14ac:dyDescent="0.45">
      <c r="A351" s="78">
        <f t="shared" si="18"/>
        <v>29</v>
      </c>
      <c r="B351" s="79">
        <f t="shared" si="16"/>
        <v>20</v>
      </c>
      <c r="C351" s="140">
        <f t="shared" si="17"/>
        <v>2.6666666666666665</v>
      </c>
      <c r="D351" s="140">
        <v>1074</v>
      </c>
      <c r="E351" s="178" t="s">
        <v>125</v>
      </c>
      <c r="F351" s="76" t="s">
        <v>599</v>
      </c>
      <c r="G351" s="76" t="s">
        <v>642</v>
      </c>
      <c r="H351" s="86" t="s">
        <v>471</v>
      </c>
      <c r="I351" s="179" t="s">
        <v>1012</v>
      </c>
      <c r="J351" s="87">
        <v>0</v>
      </c>
      <c r="K351" s="87">
        <v>0</v>
      </c>
      <c r="L351" s="87">
        <v>0</v>
      </c>
      <c r="M351" s="87">
        <v>0</v>
      </c>
      <c r="N351" s="87">
        <v>0</v>
      </c>
      <c r="O351" s="87">
        <v>0</v>
      </c>
      <c r="P351" s="87">
        <v>0</v>
      </c>
      <c r="Q351" s="87">
        <v>0</v>
      </c>
      <c r="R351" s="87">
        <v>0</v>
      </c>
      <c r="S351" s="87">
        <v>0</v>
      </c>
      <c r="T351" s="87">
        <v>0</v>
      </c>
      <c r="U351" s="87">
        <v>0</v>
      </c>
      <c r="V351" s="87">
        <v>0</v>
      </c>
      <c r="W351" s="87">
        <v>0</v>
      </c>
      <c r="X351" s="87">
        <v>1</v>
      </c>
      <c r="Y351" s="87">
        <v>0</v>
      </c>
      <c r="Z351" s="87">
        <v>0</v>
      </c>
      <c r="AA351" s="87">
        <v>0</v>
      </c>
      <c r="AB351" s="87">
        <v>0</v>
      </c>
      <c r="AC351" s="87">
        <v>0</v>
      </c>
      <c r="AD351" s="87">
        <v>0</v>
      </c>
      <c r="AE351" s="87">
        <v>2</v>
      </c>
      <c r="AF351" s="87">
        <v>1</v>
      </c>
      <c r="AG351" s="87">
        <v>2</v>
      </c>
      <c r="AH351" s="87">
        <v>0</v>
      </c>
      <c r="AI351" s="87">
        <v>2</v>
      </c>
      <c r="AJ351" s="87">
        <v>5</v>
      </c>
      <c r="AK351" s="87">
        <v>0</v>
      </c>
      <c r="AL351" s="87">
        <v>0</v>
      </c>
      <c r="AM351" s="87">
        <v>6</v>
      </c>
      <c r="AN351" s="87">
        <v>2</v>
      </c>
      <c r="AO351" s="87">
        <v>0</v>
      </c>
      <c r="AP351" s="87">
        <v>5</v>
      </c>
      <c r="AQ351" s="87">
        <v>6</v>
      </c>
      <c r="AR351" s="87">
        <v>2</v>
      </c>
      <c r="AS351" s="87">
        <v>1</v>
      </c>
      <c r="AT351" s="87">
        <v>5</v>
      </c>
      <c r="AU351" s="87">
        <v>2</v>
      </c>
      <c r="AV351" s="88">
        <v>20</v>
      </c>
      <c r="AW351" s="88">
        <v>20</v>
      </c>
      <c r="AX351" s="88">
        <v>2</v>
      </c>
      <c r="AY351" s="88">
        <v>2</v>
      </c>
      <c r="AZ351" s="88">
        <v>2</v>
      </c>
      <c r="BA351" s="88">
        <v>2</v>
      </c>
      <c r="BB351" s="88">
        <v>2</v>
      </c>
      <c r="BC351" s="89">
        <v>2</v>
      </c>
      <c r="BD351" s="89">
        <v>2</v>
      </c>
      <c r="BE351" s="89">
        <v>2</v>
      </c>
      <c r="BF351" s="89">
        <v>2</v>
      </c>
      <c r="BG351" s="89">
        <v>2</v>
      </c>
      <c r="BH351" s="89">
        <v>2</v>
      </c>
      <c r="BI351" s="89">
        <v>2</v>
      </c>
      <c r="BJ351" s="89">
        <v>2</v>
      </c>
      <c r="BK351" s="89">
        <v>2</v>
      </c>
      <c r="BL351" s="89">
        <v>2</v>
      </c>
      <c r="BM351" s="89">
        <v>2</v>
      </c>
      <c r="BN351" s="90">
        <v>2</v>
      </c>
    </row>
    <row r="352" spans="1:66" x14ac:dyDescent="0.45">
      <c r="A352" s="78">
        <f t="shared" si="18"/>
        <v>110427</v>
      </c>
      <c r="B352" s="79">
        <f t="shared" si="16"/>
        <v>12000</v>
      </c>
      <c r="C352" s="140">
        <f t="shared" si="17"/>
        <v>11784.666666666666</v>
      </c>
      <c r="D352" s="140">
        <v>13959</v>
      </c>
      <c r="E352" s="178" t="s">
        <v>125</v>
      </c>
      <c r="F352" s="76" t="s">
        <v>599</v>
      </c>
      <c r="G352" s="76" t="s">
        <v>642</v>
      </c>
      <c r="H352" s="86" t="s">
        <v>472</v>
      </c>
      <c r="I352" s="179" t="s">
        <v>1013</v>
      </c>
      <c r="J352" s="87">
        <v>12563</v>
      </c>
      <c r="K352" s="87">
        <v>6716</v>
      </c>
      <c r="L352" s="87">
        <v>5570</v>
      </c>
      <c r="M352" s="87">
        <v>3448</v>
      </c>
      <c r="N352" s="87">
        <v>10089</v>
      </c>
      <c r="O352" s="87">
        <v>80</v>
      </c>
      <c r="P352" s="87">
        <v>3199</v>
      </c>
      <c r="Q352" s="87">
        <v>1384</v>
      </c>
      <c r="R352" s="87">
        <v>1655</v>
      </c>
      <c r="S352" s="87">
        <v>1777</v>
      </c>
      <c r="T352" s="87">
        <v>2121</v>
      </c>
      <c r="U352" s="87">
        <v>2145</v>
      </c>
      <c r="V352" s="87">
        <v>1367</v>
      </c>
      <c r="W352" s="87">
        <v>1257</v>
      </c>
      <c r="X352" s="87">
        <v>2013</v>
      </c>
      <c r="Y352" s="87">
        <v>2681</v>
      </c>
      <c r="Z352" s="87">
        <v>702</v>
      </c>
      <c r="AA352" s="87">
        <v>1175</v>
      </c>
      <c r="AB352" s="87">
        <v>268</v>
      </c>
      <c r="AC352" s="87">
        <v>136</v>
      </c>
      <c r="AD352" s="87">
        <v>238</v>
      </c>
      <c r="AE352" s="87">
        <v>611</v>
      </c>
      <c r="AF352" s="87">
        <v>342</v>
      </c>
      <c r="AG352" s="87">
        <v>268</v>
      </c>
      <c r="AH352" s="87">
        <v>427</v>
      </c>
      <c r="AI352" s="87">
        <v>422</v>
      </c>
      <c r="AJ352" s="87">
        <v>520</v>
      </c>
      <c r="AK352" s="87">
        <v>3346</v>
      </c>
      <c r="AL352" s="87">
        <v>2366</v>
      </c>
      <c r="AM352" s="87">
        <v>9856</v>
      </c>
      <c r="AN352" s="87">
        <v>9026</v>
      </c>
      <c r="AO352" s="87">
        <v>3915</v>
      </c>
      <c r="AP352" s="87">
        <v>27373</v>
      </c>
      <c r="AQ352" s="87">
        <v>10579</v>
      </c>
      <c r="AR352" s="87">
        <v>8612</v>
      </c>
      <c r="AS352" s="87">
        <v>13911</v>
      </c>
      <c r="AT352" s="87">
        <v>11444</v>
      </c>
      <c r="AU352" s="87">
        <v>9999</v>
      </c>
      <c r="AV352" s="88">
        <v>12000</v>
      </c>
      <c r="AW352" s="88">
        <v>12000</v>
      </c>
      <c r="AX352" s="88">
        <v>11069</v>
      </c>
      <c r="AY352" s="88">
        <v>11069</v>
      </c>
      <c r="AZ352" s="88">
        <v>11069</v>
      </c>
      <c r="BA352" s="88">
        <v>11069</v>
      </c>
      <c r="BB352" s="88">
        <v>11069</v>
      </c>
      <c r="BC352" s="89">
        <v>11069</v>
      </c>
      <c r="BD352" s="89">
        <v>11069</v>
      </c>
      <c r="BE352" s="89">
        <v>11069</v>
      </c>
      <c r="BF352" s="89">
        <v>11069</v>
      </c>
      <c r="BG352" s="89">
        <v>11069</v>
      </c>
      <c r="BH352" s="89">
        <v>11069</v>
      </c>
      <c r="BI352" s="89">
        <v>11069</v>
      </c>
      <c r="BJ352" s="89">
        <v>11069</v>
      </c>
      <c r="BK352" s="89">
        <v>11069</v>
      </c>
      <c r="BL352" s="89">
        <v>11069</v>
      </c>
      <c r="BM352" s="89">
        <v>11069</v>
      </c>
      <c r="BN352" s="90">
        <v>11069</v>
      </c>
    </row>
    <row r="353" spans="1:66" x14ac:dyDescent="0.45">
      <c r="A353" s="78">
        <f t="shared" si="18"/>
        <v>12338</v>
      </c>
      <c r="B353" s="79">
        <f t="shared" si="16"/>
        <v>1500</v>
      </c>
      <c r="C353" s="140">
        <f t="shared" si="17"/>
        <v>2034</v>
      </c>
      <c r="D353" s="140">
        <v>2241</v>
      </c>
      <c r="E353" s="178" t="s">
        <v>125</v>
      </c>
      <c r="F353" s="76" t="s">
        <v>599</v>
      </c>
      <c r="G353" s="76" t="s">
        <v>642</v>
      </c>
      <c r="H353" s="86" t="s">
        <v>473</v>
      </c>
      <c r="I353" s="179" t="s">
        <v>1014</v>
      </c>
      <c r="J353" s="87">
        <v>1921</v>
      </c>
      <c r="K353" s="87">
        <v>1896</v>
      </c>
      <c r="L353" s="87">
        <v>1163</v>
      </c>
      <c r="M353" s="87">
        <v>0</v>
      </c>
      <c r="N353" s="87">
        <v>0</v>
      </c>
      <c r="O353" s="87">
        <v>0</v>
      </c>
      <c r="P353" s="87">
        <v>1428</v>
      </c>
      <c r="Q353" s="87">
        <v>95</v>
      </c>
      <c r="R353" s="87">
        <v>114</v>
      </c>
      <c r="S353" s="87">
        <v>53</v>
      </c>
      <c r="T353" s="87">
        <v>129</v>
      </c>
      <c r="U353" s="87">
        <v>161</v>
      </c>
      <c r="V353" s="87">
        <v>75</v>
      </c>
      <c r="W353" s="87">
        <v>65</v>
      </c>
      <c r="X353" s="87">
        <v>125</v>
      </c>
      <c r="Y353" s="87">
        <v>229</v>
      </c>
      <c r="Z353" s="87">
        <v>230</v>
      </c>
      <c r="AA353" s="87">
        <v>178</v>
      </c>
      <c r="AB353" s="87">
        <v>125</v>
      </c>
      <c r="AC353" s="87">
        <v>87</v>
      </c>
      <c r="AD353" s="87">
        <v>44</v>
      </c>
      <c r="AE353" s="87">
        <v>127</v>
      </c>
      <c r="AF353" s="87">
        <v>126</v>
      </c>
      <c r="AG353" s="87">
        <v>71</v>
      </c>
      <c r="AH353" s="87">
        <v>79</v>
      </c>
      <c r="AI353" s="87">
        <v>60</v>
      </c>
      <c r="AJ353" s="87">
        <v>64</v>
      </c>
      <c r="AK353" s="87">
        <v>510</v>
      </c>
      <c r="AL353" s="87">
        <v>787</v>
      </c>
      <c r="AM353" s="87">
        <v>1506</v>
      </c>
      <c r="AN353" s="87">
        <v>0</v>
      </c>
      <c r="AO353" s="87">
        <v>0</v>
      </c>
      <c r="AP353" s="87">
        <v>446</v>
      </c>
      <c r="AQ353" s="87">
        <v>2491</v>
      </c>
      <c r="AR353" s="87">
        <v>496</v>
      </c>
      <c r="AS353" s="87">
        <v>2962</v>
      </c>
      <c r="AT353" s="87">
        <v>1806</v>
      </c>
      <c r="AU353" s="87">
        <v>1334</v>
      </c>
      <c r="AV353" s="88">
        <v>1500</v>
      </c>
      <c r="AW353" s="88">
        <v>1700</v>
      </c>
      <c r="AX353" s="88">
        <v>1334</v>
      </c>
      <c r="AY353" s="88">
        <v>1527</v>
      </c>
      <c r="AZ353" s="88">
        <v>1344</v>
      </c>
      <c r="BA353" s="88">
        <v>1340</v>
      </c>
      <c r="BB353" s="88">
        <v>1349</v>
      </c>
      <c r="BC353" s="89">
        <v>1502</v>
      </c>
      <c r="BD353" s="89">
        <v>1511</v>
      </c>
      <c r="BE353" s="89">
        <v>1277</v>
      </c>
      <c r="BF353" s="89">
        <v>1481</v>
      </c>
      <c r="BG353" s="89">
        <v>1388</v>
      </c>
      <c r="BH353" s="89">
        <v>1455</v>
      </c>
      <c r="BI353" s="89">
        <v>1456</v>
      </c>
      <c r="BJ353" s="89">
        <v>1334</v>
      </c>
      <c r="BK353" s="89">
        <v>1527</v>
      </c>
      <c r="BL353" s="89">
        <v>1344</v>
      </c>
      <c r="BM353" s="89">
        <v>1340</v>
      </c>
      <c r="BN353" s="90">
        <v>1349</v>
      </c>
    </row>
    <row r="354" spans="1:66" x14ac:dyDescent="0.45">
      <c r="A354" s="78">
        <f t="shared" si="18"/>
        <v>109526</v>
      </c>
      <c r="B354" s="79">
        <f t="shared" si="16"/>
        <v>10800</v>
      </c>
      <c r="C354" s="140">
        <f t="shared" si="17"/>
        <v>10680</v>
      </c>
      <c r="D354" s="140">
        <v>49876</v>
      </c>
      <c r="E354" s="178" t="s">
        <v>125</v>
      </c>
      <c r="F354" s="76" t="s">
        <v>599</v>
      </c>
      <c r="G354" s="76" t="s">
        <v>642</v>
      </c>
      <c r="H354" s="86" t="s">
        <v>474</v>
      </c>
      <c r="I354" s="179" t="s">
        <v>1015</v>
      </c>
      <c r="J354" s="87">
        <v>4286</v>
      </c>
      <c r="K354" s="87">
        <v>7729</v>
      </c>
      <c r="L354" s="87">
        <v>5958</v>
      </c>
      <c r="M354" s="87">
        <v>6863</v>
      </c>
      <c r="N354" s="87">
        <v>6648</v>
      </c>
      <c r="O354" s="87">
        <v>3915</v>
      </c>
      <c r="P354" s="87">
        <v>2746</v>
      </c>
      <c r="Q354" s="87">
        <v>929</v>
      </c>
      <c r="R354" s="87">
        <v>2060</v>
      </c>
      <c r="S354" s="87">
        <v>1969</v>
      </c>
      <c r="T354" s="87">
        <v>2300</v>
      </c>
      <c r="U354" s="87">
        <v>1825</v>
      </c>
      <c r="V354" s="87">
        <v>1441</v>
      </c>
      <c r="W354" s="87">
        <v>1091</v>
      </c>
      <c r="X354" s="87">
        <v>1960</v>
      </c>
      <c r="Y354" s="87">
        <v>2126</v>
      </c>
      <c r="Z354" s="87">
        <v>861</v>
      </c>
      <c r="AA354" s="87">
        <v>1079</v>
      </c>
      <c r="AB354" s="87">
        <v>389</v>
      </c>
      <c r="AC354" s="87">
        <v>173</v>
      </c>
      <c r="AD354" s="87">
        <v>211</v>
      </c>
      <c r="AE354" s="87">
        <v>271</v>
      </c>
      <c r="AF354" s="87">
        <v>296</v>
      </c>
      <c r="AG354" s="87">
        <v>230</v>
      </c>
      <c r="AH354" s="87">
        <v>138</v>
      </c>
      <c r="AI354" s="87">
        <v>130</v>
      </c>
      <c r="AJ354" s="87">
        <v>249</v>
      </c>
      <c r="AK354" s="87">
        <v>2493</v>
      </c>
      <c r="AL354" s="87">
        <v>2312</v>
      </c>
      <c r="AM354" s="87">
        <v>11161</v>
      </c>
      <c r="AN354" s="87">
        <v>16290</v>
      </c>
      <c r="AO354" s="87">
        <v>8996</v>
      </c>
      <c r="AP354" s="87">
        <v>14371</v>
      </c>
      <c r="AQ354" s="87">
        <v>12227</v>
      </c>
      <c r="AR354" s="87">
        <v>9636</v>
      </c>
      <c r="AS354" s="87">
        <v>10884</v>
      </c>
      <c r="AT354" s="87">
        <v>10846</v>
      </c>
      <c r="AU354" s="87">
        <v>10310</v>
      </c>
      <c r="AV354" s="88">
        <v>10800</v>
      </c>
      <c r="AW354" s="88">
        <v>10800</v>
      </c>
      <c r="AX354" s="88">
        <v>10049</v>
      </c>
      <c r="AY354" s="88">
        <v>10049</v>
      </c>
      <c r="AZ354" s="88">
        <v>10049</v>
      </c>
      <c r="BA354" s="88">
        <v>10049</v>
      </c>
      <c r="BB354" s="88">
        <v>10049</v>
      </c>
      <c r="BC354" s="89">
        <v>10049</v>
      </c>
      <c r="BD354" s="89">
        <v>10049</v>
      </c>
      <c r="BE354" s="89">
        <v>10049</v>
      </c>
      <c r="BF354" s="89">
        <v>10049</v>
      </c>
      <c r="BG354" s="89">
        <v>10049</v>
      </c>
      <c r="BH354" s="89">
        <v>10049</v>
      </c>
      <c r="BI354" s="89">
        <v>10049</v>
      </c>
      <c r="BJ354" s="89">
        <v>10049</v>
      </c>
      <c r="BK354" s="89">
        <v>10049</v>
      </c>
      <c r="BL354" s="89">
        <v>10049</v>
      </c>
      <c r="BM354" s="89">
        <v>10049</v>
      </c>
      <c r="BN354" s="90">
        <v>10049</v>
      </c>
    </row>
    <row r="355" spans="1:66" x14ac:dyDescent="0.45">
      <c r="A355" s="78">
        <f t="shared" si="18"/>
        <v>69359</v>
      </c>
      <c r="B355" s="79">
        <f t="shared" si="16"/>
        <v>7500</v>
      </c>
      <c r="C355" s="140">
        <f t="shared" si="17"/>
        <v>7272</v>
      </c>
      <c r="D355" s="140">
        <v>3899</v>
      </c>
      <c r="E355" s="178" t="s">
        <v>125</v>
      </c>
      <c r="F355" s="76" t="s">
        <v>599</v>
      </c>
      <c r="G355" s="76" t="s">
        <v>642</v>
      </c>
      <c r="H355" s="86" t="s">
        <v>475</v>
      </c>
      <c r="I355" s="179" t="s">
        <v>1016</v>
      </c>
      <c r="J355" s="87">
        <v>2713</v>
      </c>
      <c r="K355" s="87">
        <v>4018</v>
      </c>
      <c r="L355" s="87">
        <v>4139</v>
      </c>
      <c r="M355" s="87">
        <v>3906</v>
      </c>
      <c r="N355" s="87">
        <v>3866</v>
      </c>
      <c r="O355" s="87">
        <v>796</v>
      </c>
      <c r="P355" s="87">
        <v>426</v>
      </c>
      <c r="Q355" s="87">
        <v>2661</v>
      </c>
      <c r="R355" s="87">
        <v>906</v>
      </c>
      <c r="S355" s="87">
        <v>1027</v>
      </c>
      <c r="T355" s="87">
        <v>1306</v>
      </c>
      <c r="U355" s="87">
        <v>955</v>
      </c>
      <c r="V355" s="87">
        <v>978</v>
      </c>
      <c r="W355" s="87">
        <v>582</v>
      </c>
      <c r="X355" s="87">
        <v>1047</v>
      </c>
      <c r="Y355" s="87">
        <v>1400</v>
      </c>
      <c r="Z355" s="87">
        <v>608</v>
      </c>
      <c r="AA355" s="87">
        <v>676</v>
      </c>
      <c r="AB355" s="87">
        <v>285</v>
      </c>
      <c r="AC355" s="87">
        <v>86</v>
      </c>
      <c r="AD355" s="87">
        <v>100</v>
      </c>
      <c r="AE355" s="87">
        <v>183</v>
      </c>
      <c r="AF355" s="87">
        <v>165</v>
      </c>
      <c r="AG355" s="87">
        <v>179</v>
      </c>
      <c r="AH355" s="87">
        <v>226</v>
      </c>
      <c r="AI355" s="87">
        <v>147</v>
      </c>
      <c r="AJ355" s="87">
        <v>194</v>
      </c>
      <c r="AK355" s="87">
        <v>2659</v>
      </c>
      <c r="AL355" s="87">
        <v>2821</v>
      </c>
      <c r="AM355" s="87">
        <v>5999</v>
      </c>
      <c r="AN355" s="87">
        <v>3316</v>
      </c>
      <c r="AO355" s="87">
        <v>4729</v>
      </c>
      <c r="AP355" s="87">
        <v>16777</v>
      </c>
      <c r="AQ355" s="87">
        <v>7293</v>
      </c>
      <c r="AR355" s="87">
        <v>3949</v>
      </c>
      <c r="AS355" s="87">
        <v>8221</v>
      </c>
      <c r="AT355" s="87">
        <v>8059</v>
      </c>
      <c r="AU355" s="87">
        <v>5536</v>
      </c>
      <c r="AV355" s="88">
        <v>7500</v>
      </c>
      <c r="AW355" s="88">
        <v>7200</v>
      </c>
      <c r="AX355" s="88">
        <v>6174</v>
      </c>
      <c r="AY355" s="88">
        <v>6174</v>
      </c>
      <c r="AZ355" s="88">
        <v>6174</v>
      </c>
      <c r="BA355" s="88">
        <v>6174</v>
      </c>
      <c r="BB355" s="88">
        <v>6174</v>
      </c>
      <c r="BC355" s="89">
        <v>6174</v>
      </c>
      <c r="BD355" s="89">
        <v>6174</v>
      </c>
      <c r="BE355" s="89">
        <v>6174</v>
      </c>
      <c r="BF355" s="89">
        <v>6174</v>
      </c>
      <c r="BG355" s="89">
        <v>6174</v>
      </c>
      <c r="BH355" s="89">
        <v>6174</v>
      </c>
      <c r="BI355" s="89">
        <v>6174</v>
      </c>
      <c r="BJ355" s="89">
        <v>6174</v>
      </c>
      <c r="BK355" s="89">
        <v>6174</v>
      </c>
      <c r="BL355" s="89">
        <v>6174</v>
      </c>
      <c r="BM355" s="89">
        <v>6174</v>
      </c>
      <c r="BN355" s="90">
        <v>6174</v>
      </c>
    </row>
    <row r="356" spans="1:66" x14ac:dyDescent="0.45">
      <c r="A356" s="78">
        <f t="shared" si="18"/>
        <v>3198</v>
      </c>
      <c r="B356" s="79">
        <f t="shared" si="16"/>
        <v>750</v>
      </c>
      <c r="C356" s="140">
        <f t="shared" si="17"/>
        <v>573.33333333333337</v>
      </c>
      <c r="D356" s="140">
        <v>24</v>
      </c>
      <c r="E356" s="178" t="s">
        <v>125</v>
      </c>
      <c r="F356" s="76" t="s">
        <v>599</v>
      </c>
      <c r="G356" s="76" t="s">
        <v>642</v>
      </c>
      <c r="H356" s="86" t="s">
        <v>476</v>
      </c>
      <c r="I356" s="179" t="s">
        <v>1017</v>
      </c>
      <c r="J356" s="87">
        <v>0</v>
      </c>
      <c r="K356" s="87">
        <v>0</v>
      </c>
      <c r="L356" s="87">
        <v>0</v>
      </c>
      <c r="M356" s="87">
        <v>0</v>
      </c>
      <c r="N356" s="87">
        <v>0</v>
      </c>
      <c r="O356" s="87">
        <v>0</v>
      </c>
      <c r="P356" s="87">
        <v>0</v>
      </c>
      <c r="Q356" s="87">
        <v>0</v>
      </c>
      <c r="R356" s="87">
        <v>110</v>
      </c>
      <c r="S356" s="87">
        <v>37</v>
      </c>
      <c r="T356" s="87">
        <v>32</v>
      </c>
      <c r="U356" s="87">
        <v>30</v>
      </c>
      <c r="V356" s="87">
        <v>34</v>
      </c>
      <c r="W356" s="87">
        <v>0</v>
      </c>
      <c r="X356" s="87">
        <v>0</v>
      </c>
      <c r="Y356" s="87">
        <v>0</v>
      </c>
      <c r="Z356" s="87">
        <v>0</v>
      </c>
      <c r="AA356" s="87">
        <v>0</v>
      </c>
      <c r="AB356" s="87">
        <v>0</v>
      </c>
      <c r="AC356" s="87">
        <v>49</v>
      </c>
      <c r="AD356" s="87">
        <v>27</v>
      </c>
      <c r="AE356" s="87">
        <v>38</v>
      </c>
      <c r="AF356" s="87">
        <v>47</v>
      </c>
      <c r="AG356" s="87">
        <v>64</v>
      </c>
      <c r="AH356" s="87">
        <v>42</v>
      </c>
      <c r="AI356" s="87">
        <v>18</v>
      </c>
      <c r="AJ356" s="87">
        <v>28</v>
      </c>
      <c r="AK356" s="87">
        <v>227</v>
      </c>
      <c r="AL356" s="87">
        <v>256</v>
      </c>
      <c r="AM356" s="87">
        <v>55</v>
      </c>
      <c r="AN356" s="87">
        <v>0</v>
      </c>
      <c r="AO356" s="87">
        <v>46</v>
      </c>
      <c r="AP356" s="87">
        <v>356</v>
      </c>
      <c r="AQ356" s="87">
        <v>538</v>
      </c>
      <c r="AR356" s="87">
        <v>0</v>
      </c>
      <c r="AS356" s="87">
        <v>685</v>
      </c>
      <c r="AT356" s="87">
        <v>882</v>
      </c>
      <c r="AU356" s="87">
        <v>153</v>
      </c>
      <c r="AV356" s="88">
        <v>750</v>
      </c>
      <c r="AW356" s="88">
        <v>750</v>
      </c>
      <c r="AX356" s="88">
        <v>478</v>
      </c>
      <c r="AY356" s="88">
        <v>457</v>
      </c>
      <c r="AZ356" s="88">
        <v>457</v>
      </c>
      <c r="BA356" s="88">
        <v>455</v>
      </c>
      <c r="BB356" s="88">
        <v>454</v>
      </c>
      <c r="BC356" s="89">
        <v>459</v>
      </c>
      <c r="BD356" s="89">
        <v>452</v>
      </c>
      <c r="BE356" s="89">
        <v>457</v>
      </c>
      <c r="BF356" s="89">
        <v>470</v>
      </c>
      <c r="BG356" s="89">
        <v>452</v>
      </c>
      <c r="BH356" s="89">
        <v>449</v>
      </c>
      <c r="BI356" s="89">
        <v>475</v>
      </c>
      <c r="BJ356" s="89">
        <v>478</v>
      </c>
      <c r="BK356" s="89">
        <v>457</v>
      </c>
      <c r="BL356" s="89">
        <v>457</v>
      </c>
      <c r="BM356" s="89">
        <v>455</v>
      </c>
      <c r="BN356" s="90">
        <v>454</v>
      </c>
    </row>
    <row r="357" spans="1:66" x14ac:dyDescent="0.45">
      <c r="A357" s="78">
        <f t="shared" si="18"/>
        <v>45</v>
      </c>
      <c r="B357" s="79">
        <f t="shared" si="16"/>
        <v>5</v>
      </c>
      <c r="C357" s="140">
        <f t="shared" si="17"/>
        <v>3.6666666666666665</v>
      </c>
      <c r="D357" s="140">
        <v>0</v>
      </c>
      <c r="E357" s="178" t="s">
        <v>125</v>
      </c>
      <c r="F357" s="76" t="s">
        <v>599</v>
      </c>
      <c r="G357" s="76" t="s">
        <v>642</v>
      </c>
      <c r="H357" s="86" t="s">
        <v>477</v>
      </c>
      <c r="I357" s="179" t="s">
        <v>1018</v>
      </c>
      <c r="J357" s="87">
        <v>0</v>
      </c>
      <c r="K357" s="87">
        <v>0</v>
      </c>
      <c r="L357" s="87">
        <v>0</v>
      </c>
      <c r="M357" s="87">
        <v>0</v>
      </c>
      <c r="N357" s="87">
        <v>0</v>
      </c>
      <c r="O357" s="87">
        <v>0</v>
      </c>
      <c r="P357" s="87">
        <v>0</v>
      </c>
      <c r="Q357" s="87">
        <v>0</v>
      </c>
      <c r="R357" s="87">
        <v>0</v>
      </c>
      <c r="S357" s="87">
        <v>0</v>
      </c>
      <c r="T357" s="87">
        <v>0</v>
      </c>
      <c r="U357" s="87">
        <v>0</v>
      </c>
      <c r="V357" s="87">
        <v>0</v>
      </c>
      <c r="W357" s="87">
        <v>1</v>
      </c>
      <c r="X357" s="87">
        <v>0</v>
      </c>
      <c r="Y357" s="87">
        <v>1</v>
      </c>
      <c r="Z357" s="87">
        <v>1</v>
      </c>
      <c r="AA357" s="87">
        <v>0</v>
      </c>
      <c r="AB357" s="87">
        <v>1</v>
      </c>
      <c r="AC357" s="87">
        <v>5</v>
      </c>
      <c r="AD357" s="87">
        <v>1</v>
      </c>
      <c r="AE357" s="87">
        <v>2</v>
      </c>
      <c r="AF357" s="87">
        <v>2</v>
      </c>
      <c r="AG357" s="87">
        <v>3</v>
      </c>
      <c r="AH357" s="87">
        <v>3</v>
      </c>
      <c r="AI357" s="87">
        <v>3</v>
      </c>
      <c r="AJ357" s="87">
        <v>5</v>
      </c>
      <c r="AK357" s="87">
        <v>4</v>
      </c>
      <c r="AL357" s="87">
        <v>4</v>
      </c>
      <c r="AM357" s="87">
        <v>4</v>
      </c>
      <c r="AN357" s="87">
        <v>5</v>
      </c>
      <c r="AO357" s="87">
        <v>4</v>
      </c>
      <c r="AP357" s="87">
        <v>6</v>
      </c>
      <c r="AQ357" s="87">
        <v>5</v>
      </c>
      <c r="AR357" s="87">
        <v>2</v>
      </c>
      <c r="AS357" s="87">
        <v>7</v>
      </c>
      <c r="AT357" s="87">
        <v>4</v>
      </c>
      <c r="AU357" s="87">
        <v>0</v>
      </c>
      <c r="AV357" s="88">
        <v>5</v>
      </c>
      <c r="AW357" s="88">
        <v>5</v>
      </c>
      <c r="AX357" s="88">
        <v>4</v>
      </c>
      <c r="AY357" s="88">
        <v>4</v>
      </c>
      <c r="AZ357" s="88">
        <v>4</v>
      </c>
      <c r="BA357" s="88">
        <v>4</v>
      </c>
      <c r="BB357" s="88">
        <v>4</v>
      </c>
      <c r="BC357" s="89">
        <v>4</v>
      </c>
      <c r="BD357" s="89">
        <v>4</v>
      </c>
      <c r="BE357" s="89">
        <v>4</v>
      </c>
      <c r="BF357" s="89">
        <v>4</v>
      </c>
      <c r="BG357" s="89">
        <v>4</v>
      </c>
      <c r="BH357" s="89">
        <v>4</v>
      </c>
      <c r="BI357" s="89">
        <v>4</v>
      </c>
      <c r="BJ357" s="89">
        <v>4</v>
      </c>
      <c r="BK357" s="89">
        <v>4</v>
      </c>
      <c r="BL357" s="89">
        <v>4</v>
      </c>
      <c r="BM357" s="89">
        <v>4</v>
      </c>
      <c r="BN357" s="90">
        <v>4</v>
      </c>
    </row>
    <row r="358" spans="1:66" x14ac:dyDescent="0.45">
      <c r="A358" s="78">
        <f t="shared" si="18"/>
        <v>844</v>
      </c>
      <c r="B358" s="79">
        <f t="shared" si="16"/>
        <v>50</v>
      </c>
      <c r="C358" s="140">
        <f t="shared" si="17"/>
        <v>93.666666666666671</v>
      </c>
      <c r="D358" s="140">
        <v>4698</v>
      </c>
      <c r="E358" s="178" t="s">
        <v>125</v>
      </c>
      <c r="F358" s="76" t="s">
        <v>599</v>
      </c>
      <c r="G358" s="76" t="s">
        <v>642</v>
      </c>
      <c r="H358" s="86" t="s">
        <v>478</v>
      </c>
      <c r="I358" s="179" t="s">
        <v>1019</v>
      </c>
      <c r="J358" s="87">
        <v>0</v>
      </c>
      <c r="K358" s="87">
        <v>0</v>
      </c>
      <c r="L358" s="87">
        <v>0</v>
      </c>
      <c r="M358" s="87">
        <v>0</v>
      </c>
      <c r="N358" s="87">
        <v>0</v>
      </c>
      <c r="O358" s="87">
        <v>0</v>
      </c>
      <c r="P358" s="87">
        <v>0</v>
      </c>
      <c r="Q358" s="87">
        <v>0</v>
      </c>
      <c r="R358" s="87">
        <v>0</v>
      </c>
      <c r="S358" s="87">
        <v>0</v>
      </c>
      <c r="T358" s="87">
        <v>0</v>
      </c>
      <c r="U358" s="87">
        <v>0</v>
      </c>
      <c r="V358" s="87">
        <v>0</v>
      </c>
      <c r="W358" s="87">
        <v>4</v>
      </c>
      <c r="X358" s="87">
        <v>5</v>
      </c>
      <c r="Y358" s="87">
        <v>3</v>
      </c>
      <c r="Z358" s="87">
        <v>9</v>
      </c>
      <c r="AA358" s="87">
        <v>9</v>
      </c>
      <c r="AB358" s="87">
        <v>17</v>
      </c>
      <c r="AC358" s="87">
        <v>23</v>
      </c>
      <c r="AD358" s="87">
        <v>31</v>
      </c>
      <c r="AE358" s="87">
        <v>29</v>
      </c>
      <c r="AF358" s="87">
        <v>39</v>
      </c>
      <c r="AG358" s="87">
        <v>47</v>
      </c>
      <c r="AH358" s="87">
        <v>21</v>
      </c>
      <c r="AI358" s="87">
        <v>14</v>
      </c>
      <c r="AJ358" s="87">
        <v>50</v>
      </c>
      <c r="AK358" s="87">
        <v>54</v>
      </c>
      <c r="AL358" s="87">
        <v>58</v>
      </c>
      <c r="AM358" s="87">
        <v>55</v>
      </c>
      <c r="AN358" s="87">
        <v>47</v>
      </c>
      <c r="AO358" s="87">
        <v>43</v>
      </c>
      <c r="AP358" s="87">
        <v>105</v>
      </c>
      <c r="AQ358" s="87">
        <v>110</v>
      </c>
      <c r="AR358" s="87">
        <v>91</v>
      </c>
      <c r="AS358" s="87">
        <v>84</v>
      </c>
      <c r="AT358" s="87">
        <v>99</v>
      </c>
      <c r="AU358" s="87">
        <v>98</v>
      </c>
      <c r="AV358" s="88">
        <v>50</v>
      </c>
      <c r="AW358" s="88">
        <v>50</v>
      </c>
      <c r="AX358" s="88">
        <v>73</v>
      </c>
      <c r="AY358" s="88">
        <v>73</v>
      </c>
      <c r="AZ358" s="88">
        <v>73</v>
      </c>
      <c r="BA358" s="88">
        <v>73</v>
      </c>
      <c r="BB358" s="88">
        <v>73</v>
      </c>
      <c r="BC358" s="89">
        <v>73</v>
      </c>
      <c r="BD358" s="89">
        <v>73</v>
      </c>
      <c r="BE358" s="89">
        <v>73</v>
      </c>
      <c r="BF358" s="89">
        <v>73</v>
      </c>
      <c r="BG358" s="89">
        <v>73</v>
      </c>
      <c r="BH358" s="89">
        <v>73</v>
      </c>
      <c r="BI358" s="89">
        <v>73</v>
      </c>
      <c r="BJ358" s="89">
        <v>73</v>
      </c>
      <c r="BK358" s="89">
        <v>73</v>
      </c>
      <c r="BL358" s="89">
        <v>73</v>
      </c>
      <c r="BM358" s="89">
        <v>73</v>
      </c>
      <c r="BN358" s="90">
        <v>73</v>
      </c>
    </row>
    <row r="359" spans="1:66" x14ac:dyDescent="0.45">
      <c r="A359" s="78">
        <f t="shared" si="18"/>
        <v>1080</v>
      </c>
      <c r="B359" s="79">
        <f t="shared" si="16"/>
        <v>90</v>
      </c>
      <c r="C359" s="140">
        <f t="shared" si="17"/>
        <v>23.333333333333332</v>
      </c>
      <c r="D359" s="140">
        <v>3372</v>
      </c>
      <c r="E359" s="178" t="s">
        <v>125</v>
      </c>
      <c r="F359" s="76" t="s">
        <v>599</v>
      </c>
      <c r="G359" s="76" t="s">
        <v>642</v>
      </c>
      <c r="H359" s="86" t="s">
        <v>479</v>
      </c>
      <c r="I359" s="179" t="s">
        <v>1020</v>
      </c>
      <c r="J359" s="87">
        <v>0</v>
      </c>
      <c r="K359" s="87">
        <v>0</v>
      </c>
      <c r="L359" s="87">
        <v>0</v>
      </c>
      <c r="M359" s="87">
        <v>0</v>
      </c>
      <c r="N359" s="87">
        <v>0</v>
      </c>
      <c r="O359" s="87">
        <v>0</v>
      </c>
      <c r="P359" s="87">
        <v>0</v>
      </c>
      <c r="Q359" s="87">
        <v>0</v>
      </c>
      <c r="R359" s="87">
        <v>0</v>
      </c>
      <c r="S359" s="87">
        <v>2</v>
      </c>
      <c r="T359" s="87">
        <v>57</v>
      </c>
      <c r="U359" s="87">
        <v>17</v>
      </c>
      <c r="V359" s="87">
        <v>20</v>
      </c>
      <c r="W359" s="87">
        <v>8</v>
      </c>
      <c r="X359" s="87">
        <v>24</v>
      </c>
      <c r="Y359" s="87">
        <v>13</v>
      </c>
      <c r="Z359" s="87">
        <v>7</v>
      </c>
      <c r="AA359" s="87">
        <v>2</v>
      </c>
      <c r="AB359" s="87">
        <v>6</v>
      </c>
      <c r="AC359" s="87">
        <v>3</v>
      </c>
      <c r="AD359" s="87">
        <v>7</v>
      </c>
      <c r="AE359" s="87">
        <v>10</v>
      </c>
      <c r="AF359" s="87">
        <v>76</v>
      </c>
      <c r="AG359" s="87">
        <v>59</v>
      </c>
      <c r="AH359" s="87">
        <v>96</v>
      </c>
      <c r="AI359" s="87">
        <v>87</v>
      </c>
      <c r="AJ359" s="87">
        <v>107</v>
      </c>
      <c r="AK359" s="87">
        <v>229</v>
      </c>
      <c r="AL359" s="87">
        <v>207</v>
      </c>
      <c r="AM359" s="87">
        <v>211</v>
      </c>
      <c r="AN359" s="87">
        <v>89</v>
      </c>
      <c r="AO359" s="87">
        <v>99</v>
      </c>
      <c r="AP359" s="87">
        <v>91</v>
      </c>
      <c r="AQ359" s="87">
        <v>55</v>
      </c>
      <c r="AR359" s="87">
        <v>29</v>
      </c>
      <c r="AS359" s="87">
        <v>2</v>
      </c>
      <c r="AT359" s="87">
        <v>9</v>
      </c>
      <c r="AU359" s="87">
        <v>59</v>
      </c>
      <c r="AV359" s="88">
        <v>90</v>
      </c>
      <c r="AW359" s="88">
        <v>90</v>
      </c>
      <c r="AX359" s="88">
        <v>22</v>
      </c>
      <c r="AY359" s="88">
        <v>22</v>
      </c>
      <c r="AZ359" s="88">
        <v>22</v>
      </c>
      <c r="BA359" s="88">
        <v>22</v>
      </c>
      <c r="BB359" s="88">
        <v>22</v>
      </c>
      <c r="BC359" s="89">
        <v>22</v>
      </c>
      <c r="BD359" s="89">
        <v>22</v>
      </c>
      <c r="BE359" s="89">
        <v>22</v>
      </c>
      <c r="BF359" s="89">
        <v>22</v>
      </c>
      <c r="BG359" s="89">
        <v>22</v>
      </c>
      <c r="BH359" s="89">
        <v>22</v>
      </c>
      <c r="BI359" s="89">
        <v>22</v>
      </c>
      <c r="BJ359" s="89">
        <v>22</v>
      </c>
      <c r="BK359" s="89">
        <v>22</v>
      </c>
      <c r="BL359" s="89">
        <v>22</v>
      </c>
      <c r="BM359" s="89">
        <v>22</v>
      </c>
      <c r="BN359" s="90">
        <v>22</v>
      </c>
    </row>
    <row r="360" spans="1:66" x14ac:dyDescent="0.45">
      <c r="A360" s="78">
        <f t="shared" si="18"/>
        <v>19498</v>
      </c>
      <c r="B360" s="79">
        <f t="shared" si="16"/>
        <v>2400</v>
      </c>
      <c r="C360" s="140">
        <f t="shared" si="17"/>
        <v>2488.3333333333335</v>
      </c>
      <c r="D360" s="140">
        <v>626</v>
      </c>
      <c r="E360" s="178" t="s">
        <v>125</v>
      </c>
      <c r="F360" s="76" t="s">
        <v>599</v>
      </c>
      <c r="G360" s="76" t="s">
        <v>642</v>
      </c>
      <c r="H360" s="86" t="s">
        <v>480</v>
      </c>
      <c r="I360" s="179" t="s">
        <v>1021</v>
      </c>
      <c r="J360" s="87">
        <v>1584</v>
      </c>
      <c r="K360" s="87">
        <v>2088</v>
      </c>
      <c r="L360" s="87">
        <v>2016</v>
      </c>
      <c r="M360" s="87">
        <v>2202</v>
      </c>
      <c r="N360" s="87">
        <v>2114</v>
      </c>
      <c r="O360" s="87">
        <v>849</v>
      </c>
      <c r="P360" s="87">
        <v>574</v>
      </c>
      <c r="Q360" s="87">
        <v>605</v>
      </c>
      <c r="R360" s="87">
        <v>539</v>
      </c>
      <c r="S360" s="87">
        <v>671</v>
      </c>
      <c r="T360" s="87">
        <v>556</v>
      </c>
      <c r="U360" s="87">
        <v>736</v>
      </c>
      <c r="V360" s="87">
        <v>371</v>
      </c>
      <c r="W360" s="87">
        <v>194</v>
      </c>
      <c r="X360" s="87">
        <v>188</v>
      </c>
      <c r="Y360" s="87">
        <v>385</v>
      </c>
      <c r="Z360" s="87">
        <v>86</v>
      </c>
      <c r="AA360" s="87">
        <v>149</v>
      </c>
      <c r="AB360" s="87">
        <v>49</v>
      </c>
      <c r="AC360" s="87">
        <v>31</v>
      </c>
      <c r="AD360" s="87">
        <v>21</v>
      </c>
      <c r="AE360" s="87">
        <v>55</v>
      </c>
      <c r="AF360" s="87">
        <v>69</v>
      </c>
      <c r="AG360" s="87">
        <v>32</v>
      </c>
      <c r="AH360" s="87">
        <v>42</v>
      </c>
      <c r="AI360" s="87">
        <v>43</v>
      </c>
      <c r="AJ360" s="87">
        <v>52</v>
      </c>
      <c r="AK360" s="87">
        <v>385</v>
      </c>
      <c r="AL360" s="87">
        <v>480</v>
      </c>
      <c r="AM360" s="87">
        <v>13</v>
      </c>
      <c r="AN360" s="87">
        <v>1259</v>
      </c>
      <c r="AO360" s="87">
        <v>1373</v>
      </c>
      <c r="AP360" s="87">
        <v>2706</v>
      </c>
      <c r="AQ360" s="87">
        <v>3151</v>
      </c>
      <c r="AR360" s="87">
        <v>2666</v>
      </c>
      <c r="AS360" s="87">
        <v>2078</v>
      </c>
      <c r="AT360" s="87">
        <v>3049</v>
      </c>
      <c r="AU360" s="87">
        <v>2338</v>
      </c>
      <c r="AV360" s="88">
        <v>2400</v>
      </c>
      <c r="AW360" s="88">
        <v>2500</v>
      </c>
      <c r="AX360" s="88">
        <v>2158</v>
      </c>
      <c r="AY360" s="88">
        <v>2158</v>
      </c>
      <c r="AZ360" s="88">
        <v>2158</v>
      </c>
      <c r="BA360" s="88">
        <v>2158</v>
      </c>
      <c r="BB360" s="88">
        <v>2158</v>
      </c>
      <c r="BC360" s="89">
        <v>2158</v>
      </c>
      <c r="BD360" s="89">
        <v>2158</v>
      </c>
      <c r="BE360" s="89">
        <v>2158</v>
      </c>
      <c r="BF360" s="89">
        <v>2158</v>
      </c>
      <c r="BG360" s="89">
        <v>2158</v>
      </c>
      <c r="BH360" s="89">
        <v>2158</v>
      </c>
      <c r="BI360" s="89">
        <v>2158</v>
      </c>
      <c r="BJ360" s="89">
        <v>2158</v>
      </c>
      <c r="BK360" s="89">
        <v>2158</v>
      </c>
      <c r="BL360" s="89">
        <v>2158</v>
      </c>
      <c r="BM360" s="89">
        <v>2158</v>
      </c>
      <c r="BN360" s="90">
        <v>2158</v>
      </c>
    </row>
    <row r="361" spans="1:66" x14ac:dyDescent="0.45">
      <c r="A361" s="78">
        <f t="shared" si="18"/>
        <v>1826</v>
      </c>
      <c r="B361" s="79">
        <f t="shared" si="16"/>
        <v>300</v>
      </c>
      <c r="C361" s="140">
        <f t="shared" si="17"/>
        <v>228.33333333333334</v>
      </c>
      <c r="D361" s="140">
        <v>5091</v>
      </c>
      <c r="E361" s="178" t="s">
        <v>125</v>
      </c>
      <c r="F361" s="76" t="s">
        <v>599</v>
      </c>
      <c r="G361" s="76" t="s">
        <v>642</v>
      </c>
      <c r="H361" s="86" t="s">
        <v>481</v>
      </c>
      <c r="I361" s="179" t="s">
        <v>1022</v>
      </c>
      <c r="J361" s="87">
        <v>0</v>
      </c>
      <c r="K361" s="87">
        <v>0</v>
      </c>
      <c r="L361" s="87">
        <v>0</v>
      </c>
      <c r="M361" s="87">
        <v>0</v>
      </c>
      <c r="N361" s="87">
        <v>0</v>
      </c>
      <c r="O361" s="87">
        <v>0</v>
      </c>
      <c r="P361" s="87">
        <v>0</v>
      </c>
      <c r="Q361" s="87">
        <v>0</v>
      </c>
      <c r="R361" s="87">
        <v>0</v>
      </c>
      <c r="S361" s="87">
        <v>2</v>
      </c>
      <c r="T361" s="87">
        <v>22</v>
      </c>
      <c r="U361" s="87">
        <v>39</v>
      </c>
      <c r="V361" s="87">
        <v>70</v>
      </c>
      <c r="W361" s="87">
        <v>82</v>
      </c>
      <c r="X361" s="87">
        <v>91</v>
      </c>
      <c r="Y361" s="87">
        <v>82</v>
      </c>
      <c r="Z361" s="87">
        <v>77</v>
      </c>
      <c r="AA361" s="87">
        <v>120</v>
      </c>
      <c r="AB361" s="87">
        <v>131</v>
      </c>
      <c r="AC361" s="87">
        <v>158</v>
      </c>
      <c r="AD361" s="87">
        <v>116</v>
      </c>
      <c r="AE361" s="87">
        <v>0</v>
      </c>
      <c r="AF361" s="87">
        <v>0</v>
      </c>
      <c r="AG361" s="87">
        <v>0</v>
      </c>
      <c r="AH361" s="87">
        <v>0</v>
      </c>
      <c r="AI361" s="87">
        <v>0</v>
      </c>
      <c r="AJ361" s="87">
        <v>0</v>
      </c>
      <c r="AK361" s="87">
        <v>0</v>
      </c>
      <c r="AL361" s="87">
        <v>0</v>
      </c>
      <c r="AM361" s="87">
        <v>51</v>
      </c>
      <c r="AN361" s="87">
        <v>222</v>
      </c>
      <c r="AO361" s="87">
        <v>90</v>
      </c>
      <c r="AP361" s="87">
        <v>193</v>
      </c>
      <c r="AQ361" s="87">
        <v>306</v>
      </c>
      <c r="AR361" s="87">
        <v>279</v>
      </c>
      <c r="AS361" s="87">
        <v>251</v>
      </c>
      <c r="AT361" s="87">
        <v>363</v>
      </c>
      <c r="AU361" s="87">
        <v>71</v>
      </c>
      <c r="AV361" s="88">
        <v>300</v>
      </c>
      <c r="AW361" s="88">
        <v>300</v>
      </c>
      <c r="AX361" s="88">
        <v>234</v>
      </c>
      <c r="AY361" s="88">
        <v>234</v>
      </c>
      <c r="AZ361" s="88">
        <v>234</v>
      </c>
      <c r="BA361" s="88">
        <v>234</v>
      </c>
      <c r="BB361" s="88">
        <v>234</v>
      </c>
      <c r="BC361" s="89">
        <v>234</v>
      </c>
      <c r="BD361" s="89">
        <v>234</v>
      </c>
      <c r="BE361" s="89">
        <v>234</v>
      </c>
      <c r="BF361" s="89">
        <v>234</v>
      </c>
      <c r="BG361" s="89">
        <v>234</v>
      </c>
      <c r="BH361" s="89">
        <v>234</v>
      </c>
      <c r="BI361" s="89">
        <v>234</v>
      </c>
      <c r="BJ361" s="89">
        <v>234</v>
      </c>
      <c r="BK361" s="89">
        <v>234</v>
      </c>
      <c r="BL361" s="89">
        <v>234</v>
      </c>
      <c r="BM361" s="89">
        <v>234</v>
      </c>
      <c r="BN361" s="90">
        <v>234</v>
      </c>
    </row>
    <row r="362" spans="1:66" x14ac:dyDescent="0.45">
      <c r="A362" s="78">
        <f t="shared" si="18"/>
        <v>0</v>
      </c>
      <c r="B362" s="79">
        <f t="shared" si="16"/>
        <v>74</v>
      </c>
      <c r="C362" s="140">
        <f t="shared" si="17"/>
        <v>0</v>
      </c>
      <c r="D362" s="140">
        <v>1230</v>
      </c>
      <c r="E362" s="178" t="s">
        <v>125</v>
      </c>
      <c r="F362" s="76" t="s">
        <v>599</v>
      </c>
      <c r="G362" s="76" t="s">
        <v>642</v>
      </c>
      <c r="H362" s="86" t="s">
        <v>482</v>
      </c>
      <c r="I362" s="179" t="s">
        <v>1023</v>
      </c>
      <c r="J362" s="87">
        <v>0</v>
      </c>
      <c r="K362" s="87">
        <v>0</v>
      </c>
      <c r="L362" s="87">
        <v>0</v>
      </c>
      <c r="M362" s="87">
        <v>0</v>
      </c>
      <c r="N362" s="87">
        <v>0</v>
      </c>
      <c r="O362" s="87">
        <v>0</v>
      </c>
      <c r="P362" s="87">
        <v>0</v>
      </c>
      <c r="Q362" s="87">
        <v>0</v>
      </c>
      <c r="R362" s="87">
        <v>0</v>
      </c>
      <c r="S362" s="87">
        <v>0</v>
      </c>
      <c r="T362" s="87">
        <v>0</v>
      </c>
      <c r="U362" s="87">
        <v>0</v>
      </c>
      <c r="V362" s="87">
        <v>0</v>
      </c>
      <c r="W362" s="87">
        <v>0</v>
      </c>
      <c r="X362" s="87">
        <v>0</v>
      </c>
      <c r="Y362" s="87">
        <v>0</v>
      </c>
      <c r="Z362" s="87">
        <v>0</v>
      </c>
      <c r="AA362" s="87">
        <v>0</v>
      </c>
      <c r="AB362" s="87">
        <v>0</v>
      </c>
      <c r="AC362" s="87">
        <v>0</v>
      </c>
      <c r="AD362" s="87">
        <v>0</v>
      </c>
      <c r="AE362" s="87">
        <v>0</v>
      </c>
      <c r="AF362" s="87">
        <v>0</v>
      </c>
      <c r="AG362" s="87">
        <v>0</v>
      </c>
      <c r="AH362" s="87">
        <v>0</v>
      </c>
      <c r="AI362" s="87">
        <v>0</v>
      </c>
      <c r="AJ362" s="87">
        <v>0</v>
      </c>
      <c r="AK362" s="87">
        <v>0</v>
      </c>
      <c r="AL362" s="87">
        <v>0</v>
      </c>
      <c r="AM362" s="87">
        <v>0</v>
      </c>
      <c r="AN362" s="87">
        <v>0</v>
      </c>
      <c r="AO362" s="87">
        <v>0</v>
      </c>
      <c r="AP362" s="87">
        <v>0</v>
      </c>
      <c r="AQ362" s="87">
        <v>0</v>
      </c>
      <c r="AR362" s="87">
        <v>0</v>
      </c>
      <c r="AS362" s="87">
        <v>0</v>
      </c>
      <c r="AT362" s="87">
        <v>0</v>
      </c>
      <c r="AU362" s="87">
        <v>0</v>
      </c>
      <c r="AV362" s="88">
        <v>74</v>
      </c>
      <c r="AW362" s="88">
        <v>74</v>
      </c>
      <c r="AX362" s="88">
        <v>49</v>
      </c>
      <c r="AY362" s="88">
        <v>49</v>
      </c>
      <c r="AZ362" s="88">
        <v>49</v>
      </c>
      <c r="BA362" s="88">
        <v>49</v>
      </c>
      <c r="BB362" s="88">
        <v>49</v>
      </c>
      <c r="BC362" s="89">
        <v>49</v>
      </c>
      <c r="BD362" s="89">
        <v>49</v>
      </c>
      <c r="BE362" s="89">
        <v>49</v>
      </c>
      <c r="BF362" s="89">
        <v>49</v>
      </c>
      <c r="BG362" s="89">
        <v>49</v>
      </c>
      <c r="BH362" s="89">
        <v>49</v>
      </c>
      <c r="BI362" s="89">
        <v>49</v>
      </c>
      <c r="BJ362" s="89">
        <v>49</v>
      </c>
      <c r="BK362" s="89">
        <v>49</v>
      </c>
      <c r="BL362" s="89">
        <v>49</v>
      </c>
      <c r="BM362" s="89">
        <v>49</v>
      </c>
      <c r="BN362" s="90">
        <v>49</v>
      </c>
    </row>
    <row r="363" spans="1:66" x14ac:dyDescent="0.45">
      <c r="A363" s="78">
        <f t="shared" si="18"/>
        <v>7444</v>
      </c>
      <c r="B363" s="79">
        <f t="shared" si="16"/>
        <v>1500</v>
      </c>
      <c r="C363" s="140">
        <f t="shared" si="17"/>
        <v>914.66666666666663</v>
      </c>
      <c r="D363" s="140">
        <v>4155</v>
      </c>
      <c r="E363" s="178" t="s">
        <v>125</v>
      </c>
      <c r="F363" s="76" t="s">
        <v>599</v>
      </c>
      <c r="G363" s="76" t="s">
        <v>642</v>
      </c>
      <c r="H363" s="86" t="s">
        <v>483</v>
      </c>
      <c r="I363" s="179" t="s">
        <v>1024</v>
      </c>
      <c r="J363" s="87">
        <v>634</v>
      </c>
      <c r="K363" s="87">
        <v>660</v>
      </c>
      <c r="L363" s="87">
        <v>815</v>
      </c>
      <c r="M363" s="87">
        <v>906</v>
      </c>
      <c r="N363" s="87">
        <v>826</v>
      </c>
      <c r="O363" s="87">
        <v>154</v>
      </c>
      <c r="P363" s="87">
        <v>112</v>
      </c>
      <c r="Q363" s="87">
        <v>67</v>
      </c>
      <c r="R363" s="87">
        <v>45</v>
      </c>
      <c r="S363" s="87">
        <v>59</v>
      </c>
      <c r="T363" s="87">
        <v>77</v>
      </c>
      <c r="U363" s="87">
        <v>144</v>
      </c>
      <c r="V363" s="87">
        <v>123</v>
      </c>
      <c r="W363" s="87">
        <v>79</v>
      </c>
      <c r="X363" s="87">
        <v>83</v>
      </c>
      <c r="Y363" s="87">
        <v>77</v>
      </c>
      <c r="Z363" s="87">
        <v>44</v>
      </c>
      <c r="AA363" s="87">
        <v>60</v>
      </c>
      <c r="AB363" s="87">
        <v>15</v>
      </c>
      <c r="AC363" s="87">
        <v>4</v>
      </c>
      <c r="AD363" s="87">
        <v>8</v>
      </c>
      <c r="AE363" s="87">
        <v>12</v>
      </c>
      <c r="AF363" s="87">
        <v>18</v>
      </c>
      <c r="AG363" s="87">
        <v>2</v>
      </c>
      <c r="AH363" s="87">
        <v>4</v>
      </c>
      <c r="AI363" s="87">
        <v>2</v>
      </c>
      <c r="AJ363" s="87">
        <v>6</v>
      </c>
      <c r="AK363" s="87">
        <v>105</v>
      </c>
      <c r="AL363" s="87">
        <v>326</v>
      </c>
      <c r="AM363" s="87">
        <v>934</v>
      </c>
      <c r="AN363" s="87">
        <v>310</v>
      </c>
      <c r="AO363" s="87">
        <v>424</v>
      </c>
      <c r="AP363" s="87">
        <v>1361</v>
      </c>
      <c r="AQ363" s="87">
        <v>1180</v>
      </c>
      <c r="AR363" s="87">
        <v>60</v>
      </c>
      <c r="AS363" s="87">
        <v>557</v>
      </c>
      <c r="AT363" s="87">
        <v>1462</v>
      </c>
      <c r="AU363" s="87">
        <v>725</v>
      </c>
      <c r="AV363" s="88">
        <v>1500</v>
      </c>
      <c r="AW363" s="88">
        <v>750</v>
      </c>
      <c r="AX363" s="88">
        <v>663</v>
      </c>
      <c r="AY363" s="88">
        <v>652</v>
      </c>
      <c r="AZ363" s="88">
        <v>652</v>
      </c>
      <c r="BA363" s="88">
        <v>652</v>
      </c>
      <c r="BB363" s="88">
        <v>652</v>
      </c>
      <c r="BC363" s="89">
        <v>652</v>
      </c>
      <c r="BD363" s="89">
        <v>652</v>
      </c>
      <c r="BE363" s="89">
        <v>652</v>
      </c>
      <c r="BF363" s="89">
        <v>663</v>
      </c>
      <c r="BG363" s="89">
        <v>663</v>
      </c>
      <c r="BH363" s="89">
        <v>663</v>
      </c>
      <c r="BI363" s="89">
        <v>663</v>
      </c>
      <c r="BJ363" s="89">
        <v>663</v>
      </c>
      <c r="BK363" s="89">
        <v>652</v>
      </c>
      <c r="BL363" s="89">
        <v>652</v>
      </c>
      <c r="BM363" s="89">
        <v>652</v>
      </c>
      <c r="BN363" s="90">
        <v>652</v>
      </c>
    </row>
    <row r="364" spans="1:66" x14ac:dyDescent="0.45">
      <c r="A364" s="78">
        <f t="shared" si="18"/>
        <v>2269</v>
      </c>
      <c r="B364" s="79">
        <f t="shared" si="16"/>
        <v>300</v>
      </c>
      <c r="C364" s="140">
        <f t="shared" si="17"/>
        <v>298</v>
      </c>
      <c r="D364" s="140">
        <v>2571</v>
      </c>
      <c r="E364" s="178" t="s">
        <v>125</v>
      </c>
      <c r="F364" s="76" t="s">
        <v>599</v>
      </c>
      <c r="G364" s="76" t="s">
        <v>642</v>
      </c>
      <c r="H364" s="86" t="s">
        <v>484</v>
      </c>
      <c r="I364" s="179" t="s">
        <v>1025</v>
      </c>
      <c r="J364" s="87">
        <v>820</v>
      </c>
      <c r="K364" s="87">
        <v>1273</v>
      </c>
      <c r="L364" s="87">
        <v>1024</v>
      </c>
      <c r="M364" s="87">
        <v>1105</v>
      </c>
      <c r="N364" s="87">
        <v>0</v>
      </c>
      <c r="O364" s="87">
        <v>0</v>
      </c>
      <c r="P364" s="87">
        <v>872</v>
      </c>
      <c r="Q364" s="87">
        <v>429</v>
      </c>
      <c r="R364" s="87">
        <v>510</v>
      </c>
      <c r="S364" s="87">
        <v>346</v>
      </c>
      <c r="T364" s="87">
        <v>315</v>
      </c>
      <c r="U364" s="87">
        <v>300</v>
      </c>
      <c r="V364" s="87">
        <v>231</v>
      </c>
      <c r="W364" s="87">
        <v>82</v>
      </c>
      <c r="X364" s="87">
        <v>140</v>
      </c>
      <c r="Y364" s="87">
        <v>111</v>
      </c>
      <c r="Z364" s="87">
        <v>21</v>
      </c>
      <c r="AA364" s="87">
        <v>25</v>
      </c>
      <c r="AB364" s="87">
        <v>39</v>
      </c>
      <c r="AC364" s="87">
        <v>24</v>
      </c>
      <c r="AD364" s="87">
        <v>43</v>
      </c>
      <c r="AE364" s="87">
        <v>46</v>
      </c>
      <c r="AF364" s="87">
        <v>51</v>
      </c>
      <c r="AG364" s="87">
        <v>38</v>
      </c>
      <c r="AH364" s="87">
        <v>35</v>
      </c>
      <c r="AI364" s="87">
        <v>9</v>
      </c>
      <c r="AJ364" s="87">
        <v>18</v>
      </c>
      <c r="AK364" s="87">
        <v>28</v>
      </c>
      <c r="AL364" s="87">
        <v>47</v>
      </c>
      <c r="AM364" s="87">
        <v>84</v>
      </c>
      <c r="AN364" s="87">
        <v>325</v>
      </c>
      <c r="AO364" s="87">
        <v>240</v>
      </c>
      <c r="AP364" s="87">
        <v>0</v>
      </c>
      <c r="AQ364" s="87">
        <v>266</v>
      </c>
      <c r="AR364" s="87">
        <v>385</v>
      </c>
      <c r="AS364" s="87">
        <v>218</v>
      </c>
      <c r="AT364" s="87">
        <v>374</v>
      </c>
      <c r="AU364" s="87">
        <v>302</v>
      </c>
      <c r="AV364" s="88">
        <v>300</v>
      </c>
      <c r="AW364" s="88">
        <v>300</v>
      </c>
      <c r="AX364" s="88">
        <v>248</v>
      </c>
      <c r="AY364" s="88">
        <v>250</v>
      </c>
      <c r="AZ364" s="88">
        <v>245</v>
      </c>
      <c r="BA364" s="88">
        <v>248</v>
      </c>
      <c r="BB364" s="88">
        <v>249</v>
      </c>
      <c r="BC364" s="89">
        <v>248</v>
      </c>
      <c r="BD364" s="89">
        <v>250</v>
      </c>
      <c r="BE364" s="89">
        <v>249</v>
      </c>
      <c r="BF364" s="89">
        <v>250</v>
      </c>
      <c r="BG364" s="89">
        <v>245</v>
      </c>
      <c r="BH364" s="89">
        <v>244</v>
      </c>
      <c r="BI364" s="89">
        <v>249</v>
      </c>
      <c r="BJ364" s="89">
        <v>248</v>
      </c>
      <c r="BK364" s="89">
        <v>250</v>
      </c>
      <c r="BL364" s="89">
        <v>245</v>
      </c>
      <c r="BM364" s="89">
        <v>248</v>
      </c>
      <c r="BN364" s="90">
        <v>249</v>
      </c>
    </row>
    <row r="365" spans="1:66" x14ac:dyDescent="0.45">
      <c r="A365" s="78">
        <f t="shared" si="18"/>
        <v>70232</v>
      </c>
      <c r="B365" s="79">
        <f t="shared" si="16"/>
        <v>7500</v>
      </c>
      <c r="C365" s="140">
        <f t="shared" si="17"/>
        <v>7322.333333333333</v>
      </c>
      <c r="D365" s="140">
        <v>18673</v>
      </c>
      <c r="E365" s="178" t="s">
        <v>125</v>
      </c>
      <c r="F365" s="76" t="s">
        <v>599</v>
      </c>
      <c r="G365" s="76" t="s">
        <v>642</v>
      </c>
      <c r="H365" s="86" t="s">
        <v>485</v>
      </c>
      <c r="I365" s="179" t="s">
        <v>1026</v>
      </c>
      <c r="J365" s="87">
        <v>3690</v>
      </c>
      <c r="K365" s="87">
        <v>5987</v>
      </c>
      <c r="L365" s="87">
        <v>2819</v>
      </c>
      <c r="M365" s="87">
        <v>6972</v>
      </c>
      <c r="N365" s="87">
        <v>5894</v>
      </c>
      <c r="O365" s="87">
        <v>3302</v>
      </c>
      <c r="P365" s="87">
        <v>754</v>
      </c>
      <c r="Q365" s="87">
        <v>221</v>
      </c>
      <c r="R365" s="87">
        <v>340</v>
      </c>
      <c r="S365" s="87">
        <v>528</v>
      </c>
      <c r="T365" s="87">
        <v>1007</v>
      </c>
      <c r="U365" s="87">
        <v>991</v>
      </c>
      <c r="V365" s="87">
        <v>505</v>
      </c>
      <c r="W365" s="87">
        <v>557</v>
      </c>
      <c r="X365" s="87">
        <v>887</v>
      </c>
      <c r="Y365" s="87">
        <v>812</v>
      </c>
      <c r="Z365" s="87">
        <v>231</v>
      </c>
      <c r="AA365" s="87">
        <v>252</v>
      </c>
      <c r="AB365" s="87">
        <v>117</v>
      </c>
      <c r="AC365" s="87">
        <v>52</v>
      </c>
      <c r="AD365" s="87">
        <v>51</v>
      </c>
      <c r="AE365" s="87">
        <v>74</v>
      </c>
      <c r="AF365" s="87">
        <v>43</v>
      </c>
      <c r="AG365" s="87">
        <v>108</v>
      </c>
      <c r="AH365" s="87">
        <v>108</v>
      </c>
      <c r="AI365" s="87">
        <v>94</v>
      </c>
      <c r="AJ365" s="87">
        <v>91</v>
      </c>
      <c r="AK365" s="87">
        <v>1612</v>
      </c>
      <c r="AL365" s="87">
        <v>1769</v>
      </c>
      <c r="AM365" s="87">
        <v>8158</v>
      </c>
      <c r="AN365" s="87">
        <v>2590</v>
      </c>
      <c r="AO365" s="87">
        <v>6962</v>
      </c>
      <c r="AP365" s="87">
        <v>12937</v>
      </c>
      <c r="AQ365" s="87">
        <v>8573</v>
      </c>
      <c r="AR365" s="87">
        <v>5664</v>
      </c>
      <c r="AS365" s="87">
        <v>7902</v>
      </c>
      <c r="AT365" s="87">
        <v>8340</v>
      </c>
      <c r="AU365" s="87">
        <v>5725</v>
      </c>
      <c r="AV365" s="88">
        <v>7500</v>
      </c>
      <c r="AW365" s="88">
        <v>7500</v>
      </c>
      <c r="AX365" s="88">
        <v>7143</v>
      </c>
      <c r="AY365" s="88">
        <v>7143</v>
      </c>
      <c r="AZ365" s="88">
        <v>7143</v>
      </c>
      <c r="BA365" s="88">
        <v>7143</v>
      </c>
      <c r="BB365" s="88">
        <v>7143</v>
      </c>
      <c r="BC365" s="89">
        <v>7143</v>
      </c>
      <c r="BD365" s="89">
        <v>7143</v>
      </c>
      <c r="BE365" s="89">
        <v>7143</v>
      </c>
      <c r="BF365" s="89">
        <v>7143</v>
      </c>
      <c r="BG365" s="89">
        <v>7143</v>
      </c>
      <c r="BH365" s="89">
        <v>7143</v>
      </c>
      <c r="BI365" s="89">
        <v>7143</v>
      </c>
      <c r="BJ365" s="89">
        <v>7143</v>
      </c>
      <c r="BK365" s="89">
        <v>7143</v>
      </c>
      <c r="BL365" s="89">
        <v>7143</v>
      </c>
      <c r="BM365" s="89">
        <v>7143</v>
      </c>
      <c r="BN365" s="90">
        <v>7143</v>
      </c>
    </row>
    <row r="366" spans="1:66" x14ac:dyDescent="0.45">
      <c r="A366" s="78">
        <f t="shared" si="18"/>
        <v>3984</v>
      </c>
      <c r="B366" s="79">
        <f t="shared" si="16"/>
        <v>400</v>
      </c>
      <c r="C366" s="140">
        <f t="shared" si="17"/>
        <v>186.33333333333334</v>
      </c>
      <c r="D366" s="140">
        <v>7074</v>
      </c>
      <c r="E366" s="178" t="s">
        <v>125</v>
      </c>
      <c r="F366" s="76" t="s">
        <v>599</v>
      </c>
      <c r="G366" s="76" t="s">
        <v>642</v>
      </c>
      <c r="H366" s="86" t="s">
        <v>486</v>
      </c>
      <c r="I366" s="179" t="s">
        <v>1027</v>
      </c>
      <c r="J366" s="87">
        <v>779</v>
      </c>
      <c r="K366" s="87">
        <v>510</v>
      </c>
      <c r="L366" s="87">
        <v>0</v>
      </c>
      <c r="M366" s="87">
        <v>1</v>
      </c>
      <c r="N366" s="87">
        <v>191</v>
      </c>
      <c r="O366" s="87">
        <v>1108</v>
      </c>
      <c r="P366" s="87">
        <v>235</v>
      </c>
      <c r="Q366" s="87">
        <v>81</v>
      </c>
      <c r="R366" s="87">
        <v>26</v>
      </c>
      <c r="S366" s="87">
        <v>45</v>
      </c>
      <c r="T366" s="87">
        <v>60</v>
      </c>
      <c r="U366" s="87">
        <v>83</v>
      </c>
      <c r="V366" s="87">
        <v>57</v>
      </c>
      <c r="W366" s="87">
        <v>32</v>
      </c>
      <c r="X366" s="87">
        <v>100</v>
      </c>
      <c r="Y366" s="87">
        <v>66</v>
      </c>
      <c r="Z366" s="87">
        <v>34</v>
      </c>
      <c r="AA366" s="87">
        <v>36</v>
      </c>
      <c r="AB366" s="87">
        <v>18</v>
      </c>
      <c r="AC366" s="87">
        <v>21</v>
      </c>
      <c r="AD366" s="87">
        <v>24</v>
      </c>
      <c r="AE366" s="87">
        <v>64</v>
      </c>
      <c r="AF366" s="87">
        <v>78</v>
      </c>
      <c r="AG366" s="87">
        <v>39</v>
      </c>
      <c r="AH366" s="87">
        <v>20</v>
      </c>
      <c r="AI366" s="87">
        <v>81</v>
      </c>
      <c r="AJ366" s="87">
        <v>106</v>
      </c>
      <c r="AK366" s="87">
        <v>93</v>
      </c>
      <c r="AL366" s="87">
        <v>125</v>
      </c>
      <c r="AM366" s="87">
        <v>736</v>
      </c>
      <c r="AN366" s="87">
        <v>417</v>
      </c>
      <c r="AO366" s="87">
        <v>397</v>
      </c>
      <c r="AP366" s="87">
        <v>779</v>
      </c>
      <c r="AQ366" s="87">
        <v>685</v>
      </c>
      <c r="AR366" s="87">
        <v>193</v>
      </c>
      <c r="AS366" s="87">
        <v>147</v>
      </c>
      <c r="AT366" s="87">
        <v>197</v>
      </c>
      <c r="AU366" s="87">
        <v>215</v>
      </c>
      <c r="AV366" s="88">
        <v>400</v>
      </c>
      <c r="AW366" s="88">
        <v>300</v>
      </c>
      <c r="AX366" s="88">
        <v>304</v>
      </c>
      <c r="AY366" s="88">
        <v>310</v>
      </c>
      <c r="AZ366" s="88">
        <v>307</v>
      </c>
      <c r="BA366" s="88">
        <v>304</v>
      </c>
      <c r="BB366" s="88">
        <v>304</v>
      </c>
      <c r="BC366" s="89">
        <v>310</v>
      </c>
      <c r="BD366" s="89">
        <v>304</v>
      </c>
      <c r="BE366" s="89">
        <v>309</v>
      </c>
      <c r="BF366" s="89">
        <v>307</v>
      </c>
      <c r="BG366" s="89">
        <v>305</v>
      </c>
      <c r="BH366" s="89">
        <v>306</v>
      </c>
      <c r="BI366" s="89">
        <v>307</v>
      </c>
      <c r="BJ366" s="89">
        <v>304</v>
      </c>
      <c r="BK366" s="89">
        <v>310</v>
      </c>
      <c r="BL366" s="89">
        <v>307</v>
      </c>
      <c r="BM366" s="89">
        <v>304</v>
      </c>
      <c r="BN366" s="90">
        <v>304</v>
      </c>
    </row>
    <row r="367" spans="1:66" x14ac:dyDescent="0.45">
      <c r="A367" s="78">
        <f t="shared" si="18"/>
        <v>14430</v>
      </c>
      <c r="B367" s="79">
        <f t="shared" si="16"/>
        <v>1900</v>
      </c>
      <c r="C367" s="140">
        <f t="shared" si="17"/>
        <v>432.66666666666669</v>
      </c>
      <c r="D367" s="140">
        <v>3323</v>
      </c>
      <c r="E367" s="178" t="s">
        <v>125</v>
      </c>
      <c r="F367" s="76" t="s">
        <v>599</v>
      </c>
      <c r="G367" s="76" t="s">
        <v>642</v>
      </c>
      <c r="H367" s="86" t="s">
        <v>487</v>
      </c>
      <c r="I367" s="179" t="s">
        <v>1028</v>
      </c>
      <c r="J367" s="87">
        <v>0</v>
      </c>
      <c r="K367" s="87">
        <v>0</v>
      </c>
      <c r="L367" s="87">
        <v>149</v>
      </c>
      <c r="M367" s="87">
        <v>2730</v>
      </c>
      <c r="N367" s="87">
        <v>3015</v>
      </c>
      <c r="O367" s="87">
        <v>775</v>
      </c>
      <c r="P367" s="87">
        <v>97</v>
      </c>
      <c r="Q367" s="87">
        <v>21</v>
      </c>
      <c r="R367" s="87">
        <v>36</v>
      </c>
      <c r="S367" s="87">
        <v>41</v>
      </c>
      <c r="T367" s="87">
        <v>115</v>
      </c>
      <c r="U367" s="87">
        <v>58</v>
      </c>
      <c r="V367" s="87">
        <v>61</v>
      </c>
      <c r="W367" s="87">
        <v>18</v>
      </c>
      <c r="X367" s="87">
        <v>68</v>
      </c>
      <c r="Y367" s="87">
        <v>96</v>
      </c>
      <c r="Z367" s="87">
        <v>180</v>
      </c>
      <c r="AA367" s="87">
        <v>275</v>
      </c>
      <c r="AB367" s="87">
        <v>119</v>
      </c>
      <c r="AC367" s="87">
        <v>40</v>
      </c>
      <c r="AD367" s="87">
        <v>27</v>
      </c>
      <c r="AE367" s="87">
        <v>58</v>
      </c>
      <c r="AF367" s="87">
        <v>46</v>
      </c>
      <c r="AG367" s="87">
        <v>68</v>
      </c>
      <c r="AH367" s="87">
        <v>87</v>
      </c>
      <c r="AI367" s="87">
        <v>212</v>
      </c>
      <c r="AJ367" s="87">
        <v>177</v>
      </c>
      <c r="AK367" s="87">
        <v>693</v>
      </c>
      <c r="AL367" s="87">
        <v>1190</v>
      </c>
      <c r="AM367" s="87">
        <v>1714</v>
      </c>
      <c r="AN367" s="87">
        <v>0</v>
      </c>
      <c r="AO367" s="87">
        <v>312</v>
      </c>
      <c r="AP367" s="87">
        <v>1818</v>
      </c>
      <c r="AQ367" s="87">
        <v>3967</v>
      </c>
      <c r="AR367" s="87">
        <v>3438</v>
      </c>
      <c r="AS367" s="87">
        <v>11</v>
      </c>
      <c r="AT367" s="87">
        <v>0</v>
      </c>
      <c r="AU367" s="87">
        <v>1287</v>
      </c>
      <c r="AV367" s="88">
        <v>1900</v>
      </c>
      <c r="AW367" s="88">
        <v>2400</v>
      </c>
      <c r="AX367" s="88">
        <v>1850</v>
      </c>
      <c r="AY367" s="88">
        <v>1850</v>
      </c>
      <c r="AZ367" s="88">
        <v>1850</v>
      </c>
      <c r="BA367" s="88">
        <v>1850</v>
      </c>
      <c r="BB367" s="88">
        <v>1850</v>
      </c>
      <c r="BC367" s="89">
        <v>1850</v>
      </c>
      <c r="BD367" s="89">
        <v>1850</v>
      </c>
      <c r="BE367" s="89">
        <v>1850</v>
      </c>
      <c r="BF367" s="89">
        <v>1850</v>
      </c>
      <c r="BG367" s="89">
        <v>1850</v>
      </c>
      <c r="BH367" s="89">
        <v>1850</v>
      </c>
      <c r="BI367" s="89">
        <v>1850</v>
      </c>
      <c r="BJ367" s="89">
        <v>1850</v>
      </c>
      <c r="BK367" s="89">
        <v>1850</v>
      </c>
      <c r="BL367" s="89">
        <v>1850</v>
      </c>
      <c r="BM367" s="89">
        <v>1850</v>
      </c>
      <c r="BN367" s="90">
        <v>1850</v>
      </c>
    </row>
    <row r="368" spans="1:66" x14ac:dyDescent="0.45">
      <c r="A368" s="78">
        <f t="shared" si="18"/>
        <v>88946</v>
      </c>
      <c r="B368" s="79">
        <f t="shared" si="16"/>
        <v>12800</v>
      </c>
      <c r="C368" s="140">
        <f t="shared" si="17"/>
        <v>10831</v>
      </c>
      <c r="D368" s="140">
        <v>30446</v>
      </c>
      <c r="E368" s="178" t="s">
        <v>125</v>
      </c>
      <c r="F368" s="76" t="s">
        <v>599</v>
      </c>
      <c r="G368" s="76" t="s">
        <v>642</v>
      </c>
      <c r="H368" s="86" t="s">
        <v>488</v>
      </c>
      <c r="I368" s="179" t="s">
        <v>1029</v>
      </c>
      <c r="J368" s="87">
        <v>3691</v>
      </c>
      <c r="K368" s="87">
        <v>4757</v>
      </c>
      <c r="L368" s="87">
        <v>4873</v>
      </c>
      <c r="M368" s="87">
        <v>2454</v>
      </c>
      <c r="N368" s="87">
        <v>4411</v>
      </c>
      <c r="O368" s="87">
        <v>4005</v>
      </c>
      <c r="P368" s="87">
        <v>1158</v>
      </c>
      <c r="Q368" s="87">
        <v>444</v>
      </c>
      <c r="R368" s="87">
        <v>632</v>
      </c>
      <c r="S368" s="87">
        <v>888</v>
      </c>
      <c r="T368" s="87">
        <v>1288</v>
      </c>
      <c r="U368" s="87">
        <v>1156</v>
      </c>
      <c r="V368" s="87">
        <v>984</v>
      </c>
      <c r="W368" s="87">
        <v>881</v>
      </c>
      <c r="X368" s="87">
        <v>1463</v>
      </c>
      <c r="Y368" s="87">
        <v>1855</v>
      </c>
      <c r="Z368" s="87">
        <v>430</v>
      </c>
      <c r="AA368" s="87">
        <v>404</v>
      </c>
      <c r="AB368" s="87">
        <v>203</v>
      </c>
      <c r="AC368" s="87">
        <v>110</v>
      </c>
      <c r="AD368" s="87">
        <v>104</v>
      </c>
      <c r="AE368" s="87">
        <v>115</v>
      </c>
      <c r="AF368" s="87">
        <v>194</v>
      </c>
      <c r="AG368" s="87">
        <v>161</v>
      </c>
      <c r="AH368" s="87">
        <v>237</v>
      </c>
      <c r="AI368" s="87">
        <v>283</v>
      </c>
      <c r="AJ368" s="87">
        <v>260</v>
      </c>
      <c r="AK368" s="87">
        <v>2418</v>
      </c>
      <c r="AL368" s="87">
        <v>1290</v>
      </c>
      <c r="AM368" s="87">
        <v>6422</v>
      </c>
      <c r="AN368" s="87">
        <v>1518</v>
      </c>
      <c r="AO368" s="87">
        <v>9911</v>
      </c>
      <c r="AP368" s="87">
        <v>10480</v>
      </c>
      <c r="AQ368" s="87">
        <v>10071</v>
      </c>
      <c r="AR368" s="87">
        <v>14343</v>
      </c>
      <c r="AS368" s="87">
        <v>14636</v>
      </c>
      <c r="AT368" s="87">
        <v>9969</v>
      </c>
      <c r="AU368" s="87">
        <v>7888</v>
      </c>
      <c r="AV368" s="88">
        <v>12800</v>
      </c>
      <c r="AW368" s="88">
        <v>11500</v>
      </c>
      <c r="AX368" s="88">
        <v>8968</v>
      </c>
      <c r="AY368" s="88">
        <v>8968</v>
      </c>
      <c r="AZ368" s="88">
        <v>8968</v>
      </c>
      <c r="BA368" s="88">
        <v>8968</v>
      </c>
      <c r="BB368" s="88">
        <v>8968</v>
      </c>
      <c r="BC368" s="89">
        <v>8968</v>
      </c>
      <c r="BD368" s="89">
        <v>8968</v>
      </c>
      <c r="BE368" s="89">
        <v>8968</v>
      </c>
      <c r="BF368" s="89">
        <v>8968</v>
      </c>
      <c r="BG368" s="89">
        <v>8968</v>
      </c>
      <c r="BH368" s="89">
        <v>8968</v>
      </c>
      <c r="BI368" s="89">
        <v>8968</v>
      </c>
      <c r="BJ368" s="89">
        <v>8968</v>
      </c>
      <c r="BK368" s="89">
        <v>8968</v>
      </c>
      <c r="BL368" s="89">
        <v>8968</v>
      </c>
      <c r="BM368" s="89">
        <v>8968</v>
      </c>
      <c r="BN368" s="90">
        <v>8968</v>
      </c>
    </row>
    <row r="369" spans="1:66" x14ac:dyDescent="0.45">
      <c r="A369" s="78">
        <f t="shared" si="18"/>
        <v>4186</v>
      </c>
      <c r="B369" s="79">
        <f t="shared" si="16"/>
        <v>880</v>
      </c>
      <c r="C369" s="140">
        <f t="shared" si="17"/>
        <v>198</v>
      </c>
      <c r="D369" s="140">
        <v>0</v>
      </c>
      <c r="E369" s="178" t="s">
        <v>125</v>
      </c>
      <c r="F369" s="76" t="s">
        <v>599</v>
      </c>
      <c r="G369" s="76" t="s">
        <v>642</v>
      </c>
      <c r="H369" s="86" t="s">
        <v>489</v>
      </c>
      <c r="I369" s="179" t="s">
        <v>1030</v>
      </c>
      <c r="J369" s="87">
        <v>267</v>
      </c>
      <c r="K369" s="87">
        <v>538</v>
      </c>
      <c r="L369" s="87">
        <v>625</v>
      </c>
      <c r="M369" s="87">
        <v>226</v>
      </c>
      <c r="N369" s="87">
        <v>0</v>
      </c>
      <c r="O369" s="87">
        <v>609</v>
      </c>
      <c r="P369" s="87">
        <v>295</v>
      </c>
      <c r="Q369" s="87">
        <v>59</v>
      </c>
      <c r="R369" s="87">
        <v>33</v>
      </c>
      <c r="S369" s="87">
        <v>30</v>
      </c>
      <c r="T369" s="87">
        <v>22</v>
      </c>
      <c r="U369" s="87">
        <v>48</v>
      </c>
      <c r="V369" s="87">
        <v>59</v>
      </c>
      <c r="W369" s="87">
        <v>20</v>
      </c>
      <c r="X369" s="87">
        <v>52</v>
      </c>
      <c r="Y369" s="87">
        <v>146</v>
      </c>
      <c r="Z369" s="87">
        <v>100</v>
      </c>
      <c r="AA369" s="87">
        <v>173</v>
      </c>
      <c r="AB369" s="87">
        <v>90</v>
      </c>
      <c r="AC369" s="87">
        <v>67</v>
      </c>
      <c r="AD369" s="87">
        <v>82</v>
      </c>
      <c r="AE369" s="87">
        <v>180</v>
      </c>
      <c r="AF369" s="87">
        <v>147</v>
      </c>
      <c r="AG369" s="87">
        <v>0</v>
      </c>
      <c r="AH369" s="87">
        <v>0</v>
      </c>
      <c r="AI369" s="87">
        <v>0</v>
      </c>
      <c r="AJ369" s="87">
        <v>0</v>
      </c>
      <c r="AK369" s="87">
        <v>0</v>
      </c>
      <c r="AL369" s="87">
        <v>0</v>
      </c>
      <c r="AM369" s="87">
        <v>106</v>
      </c>
      <c r="AN369" s="87">
        <v>86</v>
      </c>
      <c r="AO369" s="87">
        <v>204</v>
      </c>
      <c r="AP369" s="87">
        <v>511</v>
      </c>
      <c r="AQ369" s="87">
        <v>863</v>
      </c>
      <c r="AR369" s="87">
        <v>1822</v>
      </c>
      <c r="AS369" s="87">
        <v>592</v>
      </c>
      <c r="AT369" s="87">
        <v>2</v>
      </c>
      <c r="AU369" s="87">
        <v>0</v>
      </c>
      <c r="AV369" s="88">
        <v>880</v>
      </c>
      <c r="AW369" s="88">
        <v>950</v>
      </c>
      <c r="AX369" s="88">
        <v>858</v>
      </c>
      <c r="AY369" s="88">
        <v>858</v>
      </c>
      <c r="AZ369" s="88">
        <v>858</v>
      </c>
      <c r="BA369" s="88">
        <v>858</v>
      </c>
      <c r="BB369" s="88">
        <v>858</v>
      </c>
      <c r="BC369" s="89">
        <v>858</v>
      </c>
      <c r="BD369" s="89">
        <v>858</v>
      </c>
      <c r="BE369" s="89">
        <v>858</v>
      </c>
      <c r="BF369" s="89">
        <v>858</v>
      </c>
      <c r="BG369" s="89">
        <v>858</v>
      </c>
      <c r="BH369" s="89">
        <v>858</v>
      </c>
      <c r="BI369" s="89">
        <v>858</v>
      </c>
      <c r="BJ369" s="89">
        <v>858</v>
      </c>
      <c r="BK369" s="89">
        <v>858</v>
      </c>
      <c r="BL369" s="89">
        <v>858</v>
      </c>
      <c r="BM369" s="89">
        <v>858</v>
      </c>
      <c r="BN369" s="90">
        <v>858</v>
      </c>
    </row>
    <row r="370" spans="1:66" x14ac:dyDescent="0.45">
      <c r="A370" s="78">
        <f t="shared" si="18"/>
        <v>2284</v>
      </c>
      <c r="B370" s="79">
        <f t="shared" si="16"/>
        <v>100</v>
      </c>
      <c r="C370" s="140">
        <f t="shared" si="17"/>
        <v>50</v>
      </c>
      <c r="D370" s="140">
        <v>2189</v>
      </c>
      <c r="E370" s="178" t="s">
        <v>125</v>
      </c>
      <c r="F370" s="76" t="s">
        <v>599</v>
      </c>
      <c r="G370" s="76" t="s">
        <v>643</v>
      </c>
      <c r="H370" s="86" t="s">
        <v>490</v>
      </c>
      <c r="I370" s="179" t="s">
        <v>1031</v>
      </c>
      <c r="J370" s="87">
        <v>307</v>
      </c>
      <c r="K370" s="87">
        <v>270</v>
      </c>
      <c r="L370" s="87">
        <v>187</v>
      </c>
      <c r="M370" s="87">
        <v>256</v>
      </c>
      <c r="N370" s="87">
        <v>273</v>
      </c>
      <c r="O370" s="87">
        <v>179</v>
      </c>
      <c r="P370" s="87">
        <v>338</v>
      </c>
      <c r="Q370" s="87">
        <v>365</v>
      </c>
      <c r="R370" s="87">
        <v>253</v>
      </c>
      <c r="S370" s="87">
        <v>297</v>
      </c>
      <c r="T370" s="87">
        <v>241</v>
      </c>
      <c r="U370" s="87">
        <v>206</v>
      </c>
      <c r="V370" s="87">
        <v>304</v>
      </c>
      <c r="W370" s="87">
        <v>250</v>
      </c>
      <c r="X370" s="87">
        <v>640</v>
      </c>
      <c r="Y370" s="87">
        <v>309</v>
      </c>
      <c r="Z370" s="87">
        <v>250</v>
      </c>
      <c r="AA370" s="87">
        <v>354</v>
      </c>
      <c r="AB370" s="87">
        <v>388</v>
      </c>
      <c r="AC370" s="87">
        <v>276</v>
      </c>
      <c r="AD370" s="87">
        <v>409</v>
      </c>
      <c r="AE370" s="87">
        <v>363</v>
      </c>
      <c r="AF370" s="87">
        <v>349</v>
      </c>
      <c r="AG370" s="87">
        <v>324</v>
      </c>
      <c r="AH370" s="87">
        <v>254</v>
      </c>
      <c r="AI370" s="87">
        <v>209</v>
      </c>
      <c r="AJ370" s="87">
        <v>219</v>
      </c>
      <c r="AK370" s="87">
        <v>297</v>
      </c>
      <c r="AL370" s="87">
        <v>271</v>
      </c>
      <c r="AM370" s="87">
        <v>271</v>
      </c>
      <c r="AN370" s="87">
        <v>324</v>
      </c>
      <c r="AO370" s="87">
        <v>54</v>
      </c>
      <c r="AP370" s="87">
        <v>346</v>
      </c>
      <c r="AQ370" s="87">
        <v>457</v>
      </c>
      <c r="AR370" s="87">
        <v>114</v>
      </c>
      <c r="AS370" s="87">
        <v>78</v>
      </c>
      <c r="AT370" s="87">
        <v>59</v>
      </c>
      <c r="AU370" s="87">
        <v>13</v>
      </c>
      <c r="AV370" s="88">
        <v>100</v>
      </c>
      <c r="AW370" s="88">
        <v>80</v>
      </c>
      <c r="AX370" s="88">
        <v>56</v>
      </c>
      <c r="AY370" s="88">
        <v>56</v>
      </c>
      <c r="AZ370" s="88">
        <v>56</v>
      </c>
      <c r="BA370" s="88">
        <v>56</v>
      </c>
      <c r="BB370" s="88">
        <v>56</v>
      </c>
      <c r="BC370" s="89">
        <v>56</v>
      </c>
      <c r="BD370" s="89">
        <v>56</v>
      </c>
      <c r="BE370" s="89">
        <v>56</v>
      </c>
      <c r="BF370" s="89">
        <v>56</v>
      </c>
      <c r="BG370" s="89">
        <v>56</v>
      </c>
      <c r="BH370" s="89">
        <v>56</v>
      </c>
      <c r="BI370" s="89">
        <v>56</v>
      </c>
      <c r="BJ370" s="89">
        <v>56</v>
      </c>
      <c r="BK370" s="89">
        <v>56</v>
      </c>
      <c r="BL370" s="89">
        <v>56</v>
      </c>
      <c r="BM370" s="89">
        <v>56</v>
      </c>
      <c r="BN370" s="90">
        <v>56</v>
      </c>
    </row>
    <row r="371" spans="1:66" x14ac:dyDescent="0.45">
      <c r="A371" s="78">
        <f t="shared" si="18"/>
        <v>10681</v>
      </c>
      <c r="B371" s="79">
        <f t="shared" si="16"/>
        <v>450</v>
      </c>
      <c r="C371" s="140">
        <f t="shared" si="17"/>
        <v>506.33333333333331</v>
      </c>
      <c r="D371" s="140">
        <v>6530</v>
      </c>
      <c r="E371" s="178" t="s">
        <v>125</v>
      </c>
      <c r="F371" s="76" t="s">
        <v>599</v>
      </c>
      <c r="G371" s="76" t="s">
        <v>643</v>
      </c>
      <c r="H371" s="86" t="s">
        <v>491</v>
      </c>
      <c r="I371" s="179" t="s">
        <v>1032</v>
      </c>
      <c r="J371" s="87">
        <v>638</v>
      </c>
      <c r="K371" s="87">
        <v>651</v>
      </c>
      <c r="L371" s="87">
        <v>561</v>
      </c>
      <c r="M371" s="87">
        <v>677</v>
      </c>
      <c r="N371" s="87">
        <v>684</v>
      </c>
      <c r="O371" s="87">
        <v>500</v>
      </c>
      <c r="P371" s="87">
        <v>856</v>
      </c>
      <c r="Q371" s="87">
        <v>894</v>
      </c>
      <c r="R371" s="87">
        <v>516</v>
      </c>
      <c r="S371" s="87">
        <v>843</v>
      </c>
      <c r="T371" s="87">
        <v>741</v>
      </c>
      <c r="U371" s="87">
        <v>577</v>
      </c>
      <c r="V371" s="87">
        <v>721</v>
      </c>
      <c r="W371" s="87">
        <v>708</v>
      </c>
      <c r="X371" s="87">
        <v>1619</v>
      </c>
      <c r="Y371" s="87">
        <v>532</v>
      </c>
      <c r="Z371" s="87">
        <v>895</v>
      </c>
      <c r="AA371" s="87">
        <v>1011</v>
      </c>
      <c r="AB371" s="87">
        <v>1274</v>
      </c>
      <c r="AC371" s="87">
        <v>1048</v>
      </c>
      <c r="AD371" s="87">
        <v>1050</v>
      </c>
      <c r="AE371" s="87">
        <v>1162</v>
      </c>
      <c r="AF371" s="87">
        <v>1193</v>
      </c>
      <c r="AG371" s="87">
        <v>1256</v>
      </c>
      <c r="AH371" s="87">
        <v>787</v>
      </c>
      <c r="AI371" s="87">
        <v>916</v>
      </c>
      <c r="AJ371" s="87">
        <v>1233</v>
      </c>
      <c r="AK371" s="87">
        <v>1310</v>
      </c>
      <c r="AL371" s="87">
        <v>886</v>
      </c>
      <c r="AM371" s="87">
        <v>1234</v>
      </c>
      <c r="AN371" s="87">
        <v>1330</v>
      </c>
      <c r="AO371" s="87">
        <v>290</v>
      </c>
      <c r="AP371" s="87">
        <v>1192</v>
      </c>
      <c r="AQ371" s="87">
        <v>2467</v>
      </c>
      <c r="AR371" s="87">
        <v>453</v>
      </c>
      <c r="AS371" s="87">
        <v>638</v>
      </c>
      <c r="AT371" s="87">
        <v>528</v>
      </c>
      <c r="AU371" s="87">
        <v>353</v>
      </c>
      <c r="AV371" s="88">
        <v>450</v>
      </c>
      <c r="AW371" s="88">
        <v>450</v>
      </c>
      <c r="AX371" s="88">
        <v>409</v>
      </c>
      <c r="AY371" s="88">
        <v>438</v>
      </c>
      <c r="AZ371" s="88">
        <v>450</v>
      </c>
      <c r="BA371" s="88">
        <v>417</v>
      </c>
      <c r="BB371" s="88">
        <v>414</v>
      </c>
      <c r="BC371" s="89">
        <v>421</v>
      </c>
      <c r="BD371" s="89">
        <v>434</v>
      </c>
      <c r="BE371" s="89">
        <v>458</v>
      </c>
      <c r="BF371" s="89">
        <v>392</v>
      </c>
      <c r="BG371" s="89">
        <v>420</v>
      </c>
      <c r="BH371" s="89">
        <v>448</v>
      </c>
      <c r="BI371" s="89">
        <v>411</v>
      </c>
      <c r="BJ371" s="89">
        <v>400</v>
      </c>
      <c r="BK371" s="89">
        <v>428</v>
      </c>
      <c r="BL371" s="89">
        <v>437</v>
      </c>
      <c r="BM371" s="89">
        <v>428</v>
      </c>
      <c r="BN371" s="90">
        <v>404</v>
      </c>
    </row>
    <row r="372" spans="1:66" x14ac:dyDescent="0.45">
      <c r="A372" s="78">
        <f t="shared" si="18"/>
        <v>3124</v>
      </c>
      <c r="B372" s="79">
        <f t="shared" si="16"/>
        <v>2060</v>
      </c>
      <c r="C372" s="140">
        <f t="shared" si="17"/>
        <v>480.33333333333331</v>
      </c>
      <c r="D372" s="140">
        <v>12532</v>
      </c>
      <c r="E372" s="178" t="s">
        <v>125</v>
      </c>
      <c r="F372" s="76" t="s">
        <v>600</v>
      </c>
      <c r="G372" s="76" t="s">
        <v>644</v>
      </c>
      <c r="H372" s="86" t="s">
        <v>492</v>
      </c>
      <c r="I372" s="179" t="s">
        <v>1033</v>
      </c>
      <c r="J372" s="87">
        <v>635</v>
      </c>
      <c r="K372" s="87">
        <v>682</v>
      </c>
      <c r="L372" s="87">
        <v>203</v>
      </c>
      <c r="M372" s="87">
        <v>499</v>
      </c>
      <c r="N372" s="87">
        <v>1101</v>
      </c>
      <c r="O372" s="87">
        <v>268</v>
      </c>
      <c r="P372" s="87">
        <v>434</v>
      </c>
      <c r="Q372" s="87">
        <v>457</v>
      </c>
      <c r="R372" s="87">
        <v>407</v>
      </c>
      <c r="S372" s="87">
        <v>361</v>
      </c>
      <c r="T372" s="87">
        <v>565</v>
      </c>
      <c r="U372" s="87">
        <v>316</v>
      </c>
      <c r="V372" s="87">
        <v>349</v>
      </c>
      <c r="W372" s="87">
        <v>372</v>
      </c>
      <c r="X372" s="87">
        <v>517</v>
      </c>
      <c r="Y372" s="87">
        <v>345</v>
      </c>
      <c r="Z372" s="87">
        <v>397</v>
      </c>
      <c r="AA372" s="87">
        <v>396</v>
      </c>
      <c r="AB372" s="87">
        <v>384</v>
      </c>
      <c r="AC372" s="87">
        <v>320</v>
      </c>
      <c r="AD372" s="87">
        <v>283</v>
      </c>
      <c r="AE372" s="87">
        <v>351</v>
      </c>
      <c r="AF372" s="87">
        <v>324</v>
      </c>
      <c r="AG372" s="87">
        <v>278</v>
      </c>
      <c r="AH372" s="87">
        <v>249</v>
      </c>
      <c r="AI372" s="87">
        <v>191</v>
      </c>
      <c r="AJ372" s="87">
        <v>194</v>
      </c>
      <c r="AK372" s="87">
        <v>268</v>
      </c>
      <c r="AL372" s="87">
        <v>281</v>
      </c>
      <c r="AM372" s="87">
        <v>152</v>
      </c>
      <c r="AN372" s="87">
        <v>249</v>
      </c>
      <c r="AO372" s="87">
        <v>65</v>
      </c>
      <c r="AP372" s="87">
        <v>290</v>
      </c>
      <c r="AQ372" s="87">
        <v>351</v>
      </c>
      <c r="AR372" s="87">
        <v>27</v>
      </c>
      <c r="AS372" s="87">
        <v>35</v>
      </c>
      <c r="AT372" s="87">
        <v>393</v>
      </c>
      <c r="AU372" s="87">
        <v>1013</v>
      </c>
      <c r="AV372" s="88">
        <v>2060</v>
      </c>
      <c r="AW372" s="88">
        <v>1300</v>
      </c>
      <c r="AX372" s="88">
        <v>1948</v>
      </c>
      <c r="AY372" s="88">
        <v>1942</v>
      </c>
      <c r="AZ372" s="88">
        <v>1949</v>
      </c>
      <c r="BA372" s="88">
        <v>1941</v>
      </c>
      <c r="BB372" s="88">
        <v>1942</v>
      </c>
      <c r="BC372" s="89">
        <v>1948</v>
      </c>
      <c r="BD372" s="89">
        <v>1948</v>
      </c>
      <c r="BE372" s="89">
        <v>1944</v>
      </c>
      <c r="BF372" s="89">
        <v>1947</v>
      </c>
      <c r="BG372" s="89">
        <v>1946</v>
      </c>
      <c r="BH372" s="89">
        <v>1941</v>
      </c>
      <c r="BI372" s="89">
        <v>1944</v>
      </c>
      <c r="BJ372" s="89">
        <v>1948</v>
      </c>
      <c r="BK372" s="89">
        <v>1942</v>
      </c>
      <c r="BL372" s="89">
        <v>1949</v>
      </c>
      <c r="BM372" s="89">
        <v>1941</v>
      </c>
      <c r="BN372" s="90">
        <v>1942</v>
      </c>
    </row>
    <row r="373" spans="1:66" x14ac:dyDescent="0.45">
      <c r="A373" s="78">
        <f t="shared" si="18"/>
        <v>96</v>
      </c>
      <c r="B373" s="79">
        <f t="shared" si="16"/>
        <v>104</v>
      </c>
      <c r="C373" s="140">
        <f t="shared" si="17"/>
        <v>8.6666666666666661</v>
      </c>
      <c r="D373" s="140">
        <v>1651</v>
      </c>
      <c r="E373" s="178" t="s">
        <v>125</v>
      </c>
      <c r="F373" s="76" t="s">
        <v>600</v>
      </c>
      <c r="G373" s="76" t="s">
        <v>644</v>
      </c>
      <c r="H373" s="86" t="s">
        <v>493</v>
      </c>
      <c r="I373" s="179" t="s">
        <v>1034</v>
      </c>
      <c r="J373" s="87">
        <v>52</v>
      </c>
      <c r="K373" s="87">
        <v>11</v>
      </c>
      <c r="L373" s="87">
        <v>15</v>
      </c>
      <c r="M373" s="87">
        <v>42</v>
      </c>
      <c r="N373" s="87">
        <v>41</v>
      </c>
      <c r="O373" s="87">
        <v>25</v>
      </c>
      <c r="P373" s="87">
        <v>50</v>
      </c>
      <c r="Q373" s="87">
        <v>17</v>
      </c>
      <c r="R373" s="87">
        <v>13</v>
      </c>
      <c r="S373" s="87">
        <v>15</v>
      </c>
      <c r="T373" s="87">
        <v>8</v>
      </c>
      <c r="U373" s="87">
        <v>11</v>
      </c>
      <c r="V373" s="87">
        <v>12</v>
      </c>
      <c r="W373" s="87">
        <v>13</v>
      </c>
      <c r="X373" s="87">
        <v>2</v>
      </c>
      <c r="Y373" s="87">
        <v>19</v>
      </c>
      <c r="Z373" s="87">
        <v>0</v>
      </c>
      <c r="AA373" s="87">
        <v>2</v>
      </c>
      <c r="AB373" s="87">
        <v>13</v>
      </c>
      <c r="AC373" s="87">
        <v>13</v>
      </c>
      <c r="AD373" s="87">
        <v>3</v>
      </c>
      <c r="AE373" s="87">
        <v>11</v>
      </c>
      <c r="AF373" s="87">
        <v>7</v>
      </c>
      <c r="AG373" s="87">
        <v>23</v>
      </c>
      <c r="AH373" s="87">
        <v>36</v>
      </c>
      <c r="AI373" s="87">
        <v>8</v>
      </c>
      <c r="AJ373" s="87">
        <v>0</v>
      </c>
      <c r="AK373" s="87">
        <v>17</v>
      </c>
      <c r="AL373" s="87">
        <v>12</v>
      </c>
      <c r="AM373" s="87">
        <v>2</v>
      </c>
      <c r="AN373" s="87">
        <v>13</v>
      </c>
      <c r="AO373" s="87">
        <v>0</v>
      </c>
      <c r="AP373" s="87">
        <v>12</v>
      </c>
      <c r="AQ373" s="87">
        <v>9</v>
      </c>
      <c r="AR373" s="87">
        <v>5</v>
      </c>
      <c r="AS373" s="87">
        <v>6</v>
      </c>
      <c r="AT373" s="87">
        <v>16</v>
      </c>
      <c r="AU373" s="87">
        <v>4</v>
      </c>
      <c r="AV373" s="88">
        <v>104</v>
      </c>
      <c r="AW373" s="88">
        <v>50</v>
      </c>
      <c r="AX373" s="88">
        <v>73</v>
      </c>
      <c r="AY373" s="88">
        <v>73</v>
      </c>
      <c r="AZ373" s="88">
        <v>73</v>
      </c>
      <c r="BA373" s="88">
        <v>73</v>
      </c>
      <c r="BB373" s="88">
        <v>73</v>
      </c>
      <c r="BC373" s="89">
        <v>73</v>
      </c>
      <c r="BD373" s="89">
        <v>73</v>
      </c>
      <c r="BE373" s="89">
        <v>73</v>
      </c>
      <c r="BF373" s="89">
        <v>73</v>
      </c>
      <c r="BG373" s="89">
        <v>73</v>
      </c>
      <c r="BH373" s="89">
        <v>73</v>
      </c>
      <c r="BI373" s="89">
        <v>73</v>
      </c>
      <c r="BJ373" s="89">
        <v>73</v>
      </c>
      <c r="BK373" s="89">
        <v>73</v>
      </c>
      <c r="BL373" s="89">
        <v>73</v>
      </c>
      <c r="BM373" s="89">
        <v>73</v>
      </c>
      <c r="BN373" s="90">
        <v>73</v>
      </c>
    </row>
    <row r="374" spans="1:66" x14ac:dyDescent="0.45">
      <c r="A374" s="78">
        <f t="shared" si="18"/>
        <v>16</v>
      </c>
      <c r="B374" s="79">
        <f t="shared" si="16"/>
        <v>42</v>
      </c>
      <c r="C374" s="140">
        <f t="shared" si="17"/>
        <v>5.333333333333333</v>
      </c>
      <c r="D374" s="140">
        <v>639</v>
      </c>
      <c r="E374" s="178" t="s">
        <v>125</v>
      </c>
      <c r="F374" s="76" t="s">
        <v>600</v>
      </c>
      <c r="G374" s="76" t="s">
        <v>644</v>
      </c>
      <c r="H374" s="86" t="s">
        <v>494</v>
      </c>
      <c r="I374" s="179" t="s">
        <v>1035</v>
      </c>
      <c r="J374" s="87">
        <v>0</v>
      </c>
      <c r="K374" s="87">
        <v>0</v>
      </c>
      <c r="L374" s="87">
        <v>0</v>
      </c>
      <c r="M374" s="87">
        <v>0</v>
      </c>
      <c r="N374" s="87">
        <v>0</v>
      </c>
      <c r="O374" s="87">
        <v>0</v>
      </c>
      <c r="P374" s="87">
        <v>0</v>
      </c>
      <c r="Q374" s="87">
        <v>0</v>
      </c>
      <c r="R374" s="87">
        <v>0</v>
      </c>
      <c r="S374" s="87">
        <v>0</v>
      </c>
      <c r="T374" s="87">
        <v>0</v>
      </c>
      <c r="U374" s="87">
        <v>0</v>
      </c>
      <c r="V374" s="87">
        <v>0</v>
      </c>
      <c r="W374" s="87">
        <v>0</v>
      </c>
      <c r="X374" s="87">
        <v>0</v>
      </c>
      <c r="Y374" s="87">
        <v>0</v>
      </c>
      <c r="Z374" s="87">
        <v>0</v>
      </c>
      <c r="AA374" s="87">
        <v>0</v>
      </c>
      <c r="AB374" s="87">
        <v>0</v>
      </c>
      <c r="AC374" s="87">
        <v>0</v>
      </c>
      <c r="AD374" s="87">
        <v>0</v>
      </c>
      <c r="AE374" s="87">
        <v>0</v>
      </c>
      <c r="AF374" s="87">
        <v>0</v>
      </c>
      <c r="AG374" s="87">
        <v>0</v>
      </c>
      <c r="AH374" s="87">
        <v>0</v>
      </c>
      <c r="AI374" s="87">
        <v>0</v>
      </c>
      <c r="AJ374" s="87">
        <v>0</v>
      </c>
      <c r="AK374" s="87">
        <v>0</v>
      </c>
      <c r="AL374" s="87">
        <v>0</v>
      </c>
      <c r="AM374" s="87">
        <v>0</v>
      </c>
      <c r="AN374" s="87">
        <v>0</v>
      </c>
      <c r="AO374" s="87">
        <v>0</v>
      </c>
      <c r="AP374" s="87">
        <v>0</v>
      </c>
      <c r="AQ374" s="87">
        <v>0</v>
      </c>
      <c r="AR374" s="87">
        <v>0</v>
      </c>
      <c r="AS374" s="87">
        <v>0</v>
      </c>
      <c r="AT374" s="87">
        <v>0</v>
      </c>
      <c r="AU374" s="87">
        <v>16</v>
      </c>
      <c r="AV374" s="88">
        <v>42</v>
      </c>
      <c r="AW374" s="88">
        <v>42</v>
      </c>
      <c r="AX374" s="88">
        <v>30</v>
      </c>
      <c r="AY374" s="88">
        <v>30</v>
      </c>
      <c r="AZ374" s="88">
        <v>30</v>
      </c>
      <c r="BA374" s="88">
        <v>30</v>
      </c>
      <c r="BB374" s="88">
        <v>30</v>
      </c>
      <c r="BC374" s="89">
        <v>30</v>
      </c>
      <c r="BD374" s="89">
        <v>30</v>
      </c>
      <c r="BE374" s="89">
        <v>30</v>
      </c>
      <c r="BF374" s="89">
        <v>30</v>
      </c>
      <c r="BG374" s="89">
        <v>30</v>
      </c>
      <c r="BH374" s="89">
        <v>30</v>
      </c>
      <c r="BI374" s="89">
        <v>30</v>
      </c>
      <c r="BJ374" s="89">
        <v>30</v>
      </c>
      <c r="BK374" s="89">
        <v>30</v>
      </c>
      <c r="BL374" s="89">
        <v>30</v>
      </c>
      <c r="BM374" s="89">
        <v>30</v>
      </c>
      <c r="BN374" s="90">
        <v>30</v>
      </c>
    </row>
    <row r="375" spans="1:66" x14ac:dyDescent="0.45">
      <c r="A375" s="78">
        <f t="shared" si="18"/>
        <v>9</v>
      </c>
      <c r="B375" s="79">
        <f t="shared" si="16"/>
        <v>1</v>
      </c>
      <c r="C375" s="140">
        <f t="shared" si="17"/>
        <v>1</v>
      </c>
      <c r="D375" s="140">
        <v>101</v>
      </c>
      <c r="E375" s="178" t="s">
        <v>125</v>
      </c>
      <c r="F375" s="76" t="s">
        <v>600</v>
      </c>
      <c r="G375" s="76" t="s">
        <v>645</v>
      </c>
      <c r="H375" s="86" t="s">
        <v>495</v>
      </c>
      <c r="I375" s="179" t="s">
        <v>1036</v>
      </c>
      <c r="J375" s="87">
        <v>0</v>
      </c>
      <c r="K375" s="87">
        <v>0</v>
      </c>
      <c r="L375" s="87">
        <v>0</v>
      </c>
      <c r="M375" s="87">
        <v>0</v>
      </c>
      <c r="N375" s="87">
        <v>0</v>
      </c>
      <c r="O375" s="87">
        <v>0</v>
      </c>
      <c r="P375" s="87">
        <v>0</v>
      </c>
      <c r="Q375" s="87">
        <v>0</v>
      </c>
      <c r="R375" s="87">
        <v>0</v>
      </c>
      <c r="S375" s="87">
        <v>0</v>
      </c>
      <c r="T375" s="87">
        <v>0</v>
      </c>
      <c r="U375" s="87">
        <v>0</v>
      </c>
      <c r="V375" s="87">
        <v>0</v>
      </c>
      <c r="W375" s="87">
        <v>0</v>
      </c>
      <c r="X375" s="87">
        <v>0</v>
      </c>
      <c r="Y375" s="87">
        <v>0</v>
      </c>
      <c r="Z375" s="87">
        <v>0</v>
      </c>
      <c r="AA375" s="87">
        <v>0</v>
      </c>
      <c r="AB375" s="87">
        <v>0</v>
      </c>
      <c r="AC375" s="87">
        <v>0</v>
      </c>
      <c r="AD375" s="87">
        <v>0</v>
      </c>
      <c r="AE375" s="87">
        <v>0</v>
      </c>
      <c r="AF375" s="87">
        <v>0</v>
      </c>
      <c r="AG375" s="87">
        <v>0</v>
      </c>
      <c r="AH375" s="87">
        <v>0</v>
      </c>
      <c r="AI375" s="87">
        <v>9</v>
      </c>
      <c r="AJ375" s="87">
        <v>4</v>
      </c>
      <c r="AK375" s="87">
        <v>1</v>
      </c>
      <c r="AL375" s="87">
        <v>3</v>
      </c>
      <c r="AM375" s="87">
        <v>0</v>
      </c>
      <c r="AN375" s="87">
        <v>0</v>
      </c>
      <c r="AO375" s="87">
        <v>0</v>
      </c>
      <c r="AP375" s="87">
        <v>1</v>
      </c>
      <c r="AQ375" s="87">
        <v>0</v>
      </c>
      <c r="AR375" s="87">
        <v>1</v>
      </c>
      <c r="AS375" s="87">
        <v>3</v>
      </c>
      <c r="AT375" s="87">
        <v>0</v>
      </c>
      <c r="AU375" s="87">
        <v>0</v>
      </c>
      <c r="AV375" s="88">
        <v>1</v>
      </c>
      <c r="AW375" s="88">
        <v>1</v>
      </c>
      <c r="AX375" s="88">
        <v>2</v>
      </c>
      <c r="AY375" s="88">
        <v>2</v>
      </c>
      <c r="AZ375" s="88">
        <v>2</v>
      </c>
      <c r="BA375" s="88">
        <v>2</v>
      </c>
      <c r="BB375" s="88">
        <v>2</v>
      </c>
      <c r="BC375" s="89">
        <v>2</v>
      </c>
      <c r="BD375" s="89">
        <v>2</v>
      </c>
      <c r="BE375" s="89">
        <v>2</v>
      </c>
      <c r="BF375" s="89">
        <v>2</v>
      </c>
      <c r="BG375" s="89">
        <v>2</v>
      </c>
      <c r="BH375" s="89">
        <v>2</v>
      </c>
      <c r="BI375" s="89">
        <v>2</v>
      </c>
      <c r="BJ375" s="89">
        <v>2</v>
      </c>
      <c r="BK375" s="89">
        <v>2</v>
      </c>
      <c r="BL375" s="89">
        <v>2</v>
      </c>
      <c r="BM375" s="89">
        <v>2</v>
      </c>
      <c r="BN375" s="90">
        <v>2</v>
      </c>
    </row>
    <row r="376" spans="1:66" x14ac:dyDescent="0.45">
      <c r="A376" s="78">
        <f t="shared" si="18"/>
        <v>1267</v>
      </c>
      <c r="B376" s="79">
        <f t="shared" si="16"/>
        <v>160</v>
      </c>
      <c r="C376" s="140">
        <f t="shared" si="17"/>
        <v>145.33333333333334</v>
      </c>
      <c r="D376" s="140">
        <v>1546</v>
      </c>
      <c r="E376" s="178" t="s">
        <v>125</v>
      </c>
      <c r="F376" s="76" t="s">
        <v>600</v>
      </c>
      <c r="G376" s="76" t="s">
        <v>646</v>
      </c>
      <c r="H376" s="86" t="s">
        <v>496</v>
      </c>
      <c r="I376" s="179" t="s">
        <v>1037</v>
      </c>
      <c r="J376" s="87">
        <v>0</v>
      </c>
      <c r="K376" s="87">
        <v>0</v>
      </c>
      <c r="L376" s="87">
        <v>0</v>
      </c>
      <c r="M376" s="87">
        <v>0</v>
      </c>
      <c r="N376" s="87">
        <v>0</v>
      </c>
      <c r="O376" s="87">
        <v>0</v>
      </c>
      <c r="P376" s="87">
        <v>0</v>
      </c>
      <c r="Q376" s="87">
        <v>0</v>
      </c>
      <c r="R376" s="87">
        <v>0</v>
      </c>
      <c r="S376" s="87">
        <v>0</v>
      </c>
      <c r="T376" s="87">
        <v>0</v>
      </c>
      <c r="U376" s="87">
        <v>0</v>
      </c>
      <c r="V376" s="87">
        <v>14</v>
      </c>
      <c r="W376" s="87">
        <v>15</v>
      </c>
      <c r="X376" s="87">
        <v>14</v>
      </c>
      <c r="Y376" s="87">
        <v>551</v>
      </c>
      <c r="Z376" s="87">
        <v>31</v>
      </c>
      <c r="AA376" s="87">
        <v>60</v>
      </c>
      <c r="AB376" s="87">
        <v>58</v>
      </c>
      <c r="AC376" s="87">
        <v>95</v>
      </c>
      <c r="AD376" s="87">
        <v>74</v>
      </c>
      <c r="AE376" s="87">
        <v>148</v>
      </c>
      <c r="AF376" s="87">
        <v>139</v>
      </c>
      <c r="AG376" s="87">
        <v>199</v>
      </c>
      <c r="AH376" s="87">
        <v>27</v>
      </c>
      <c r="AI376" s="87">
        <v>0</v>
      </c>
      <c r="AJ376" s="87">
        <v>0</v>
      </c>
      <c r="AK376" s="87">
        <v>0</v>
      </c>
      <c r="AL376" s="87">
        <v>0</v>
      </c>
      <c r="AM376" s="87">
        <v>0</v>
      </c>
      <c r="AN376" s="87">
        <v>511</v>
      </c>
      <c r="AO376" s="87">
        <v>35</v>
      </c>
      <c r="AP376" s="87">
        <v>69</v>
      </c>
      <c r="AQ376" s="87">
        <v>111</v>
      </c>
      <c r="AR376" s="87">
        <v>105</v>
      </c>
      <c r="AS376" s="87">
        <v>171</v>
      </c>
      <c r="AT376" s="87">
        <v>155</v>
      </c>
      <c r="AU376" s="87">
        <v>110</v>
      </c>
      <c r="AV376" s="88">
        <v>160</v>
      </c>
      <c r="AW376" s="88">
        <v>120</v>
      </c>
      <c r="AX376" s="88">
        <v>44</v>
      </c>
      <c r="AY376" s="88">
        <v>44</v>
      </c>
      <c r="AZ376" s="88">
        <v>46</v>
      </c>
      <c r="BA376" s="88">
        <v>23</v>
      </c>
      <c r="BB376" s="88">
        <v>23</v>
      </c>
      <c r="BC376" s="89">
        <v>23</v>
      </c>
      <c r="BD376" s="89">
        <v>23</v>
      </c>
      <c r="BE376" s="89">
        <v>23</v>
      </c>
      <c r="BF376" s="89">
        <v>23</v>
      </c>
      <c r="BG376" s="89">
        <v>23</v>
      </c>
      <c r="BH376" s="89">
        <v>23</v>
      </c>
      <c r="BI376" s="89">
        <v>23</v>
      </c>
      <c r="BJ376" s="89">
        <v>23</v>
      </c>
      <c r="BK376" s="89">
        <v>23</v>
      </c>
      <c r="BL376" s="89">
        <v>23</v>
      </c>
      <c r="BM376" s="89">
        <v>23</v>
      </c>
      <c r="BN376" s="90">
        <v>23</v>
      </c>
    </row>
    <row r="377" spans="1:66" x14ac:dyDescent="0.45">
      <c r="A377" s="78">
        <f t="shared" si="18"/>
        <v>1236</v>
      </c>
      <c r="B377" s="79">
        <f t="shared" si="16"/>
        <v>155</v>
      </c>
      <c r="C377" s="140">
        <f t="shared" si="17"/>
        <v>127.33333333333333</v>
      </c>
      <c r="D377" s="140">
        <v>0</v>
      </c>
      <c r="E377" s="178" t="s">
        <v>125</v>
      </c>
      <c r="F377" s="76" t="s">
        <v>600</v>
      </c>
      <c r="G377" s="76" t="s">
        <v>646</v>
      </c>
      <c r="H377" s="86" t="s">
        <v>497</v>
      </c>
      <c r="I377" s="179" t="s">
        <v>1038</v>
      </c>
      <c r="J377" s="87">
        <v>7</v>
      </c>
      <c r="K377" s="87">
        <v>0</v>
      </c>
      <c r="L377" s="87">
        <v>0</v>
      </c>
      <c r="M377" s="87">
        <v>0</v>
      </c>
      <c r="N377" s="87">
        <v>0</v>
      </c>
      <c r="O377" s="87">
        <v>0</v>
      </c>
      <c r="P377" s="87">
        <v>0</v>
      </c>
      <c r="Q377" s="87">
        <v>30</v>
      </c>
      <c r="R377" s="87">
        <v>39</v>
      </c>
      <c r="S377" s="87">
        <v>62</v>
      </c>
      <c r="T377" s="87">
        <v>88</v>
      </c>
      <c r="U377" s="87">
        <v>14</v>
      </c>
      <c r="V377" s="87">
        <v>209</v>
      </c>
      <c r="W377" s="87">
        <v>125</v>
      </c>
      <c r="X377" s="87">
        <v>118</v>
      </c>
      <c r="Y377" s="87">
        <v>151</v>
      </c>
      <c r="Z377" s="87">
        <v>135</v>
      </c>
      <c r="AA377" s="87">
        <v>0</v>
      </c>
      <c r="AB377" s="87">
        <v>0</v>
      </c>
      <c r="AC377" s="87">
        <v>0</v>
      </c>
      <c r="AD377" s="87">
        <v>0</v>
      </c>
      <c r="AE377" s="87">
        <v>0</v>
      </c>
      <c r="AF377" s="87">
        <v>0</v>
      </c>
      <c r="AG377" s="87">
        <v>46</v>
      </c>
      <c r="AH377" s="87">
        <v>38</v>
      </c>
      <c r="AI377" s="87">
        <v>58</v>
      </c>
      <c r="AJ377" s="87">
        <v>71</v>
      </c>
      <c r="AK377" s="87">
        <v>55</v>
      </c>
      <c r="AL377" s="87">
        <v>84</v>
      </c>
      <c r="AM377" s="87">
        <v>55</v>
      </c>
      <c r="AN377" s="87">
        <v>64</v>
      </c>
      <c r="AO377" s="87">
        <v>155</v>
      </c>
      <c r="AP377" s="87">
        <v>114</v>
      </c>
      <c r="AQ377" s="87">
        <v>168</v>
      </c>
      <c r="AR377" s="87">
        <v>159</v>
      </c>
      <c r="AS377" s="87">
        <v>150</v>
      </c>
      <c r="AT377" s="87">
        <v>140</v>
      </c>
      <c r="AU377" s="87">
        <v>92</v>
      </c>
      <c r="AV377" s="88">
        <v>155</v>
      </c>
      <c r="AW377" s="88">
        <v>155</v>
      </c>
      <c r="AX377" s="88">
        <v>89</v>
      </c>
      <c r="AY377" s="88">
        <v>82</v>
      </c>
      <c r="AZ377" s="88">
        <v>82</v>
      </c>
      <c r="BA377" s="88">
        <v>11</v>
      </c>
      <c r="BB377" s="88">
        <v>13</v>
      </c>
      <c r="BC377" s="89">
        <v>11</v>
      </c>
      <c r="BD377" s="89">
        <v>13</v>
      </c>
      <c r="BE377" s="89">
        <v>11</v>
      </c>
      <c r="BF377" s="89">
        <v>13</v>
      </c>
      <c r="BG377" s="89">
        <v>12</v>
      </c>
      <c r="BH377" s="89">
        <v>13</v>
      </c>
      <c r="BI377" s="89">
        <v>12</v>
      </c>
      <c r="BJ377" s="89">
        <v>13</v>
      </c>
      <c r="BK377" s="89">
        <v>11</v>
      </c>
      <c r="BL377" s="89">
        <v>13</v>
      </c>
      <c r="BM377" s="89">
        <v>11</v>
      </c>
      <c r="BN377" s="90">
        <v>13</v>
      </c>
    </row>
    <row r="378" spans="1:66" x14ac:dyDescent="0.45">
      <c r="A378" s="78">
        <f t="shared" si="18"/>
        <v>2601</v>
      </c>
      <c r="B378" s="79">
        <f t="shared" si="16"/>
        <v>340</v>
      </c>
      <c r="C378" s="140">
        <f t="shared" si="17"/>
        <v>314</v>
      </c>
      <c r="D378" s="140">
        <v>390</v>
      </c>
      <c r="E378" s="178" t="s">
        <v>125</v>
      </c>
      <c r="F378" s="76" t="s">
        <v>600</v>
      </c>
      <c r="G378" s="76" t="s">
        <v>646</v>
      </c>
      <c r="H378" s="86" t="s">
        <v>498</v>
      </c>
      <c r="I378" s="179" t="s">
        <v>1039</v>
      </c>
      <c r="J378" s="87">
        <v>76</v>
      </c>
      <c r="K378" s="87">
        <v>126</v>
      </c>
      <c r="L378" s="87">
        <v>24</v>
      </c>
      <c r="M378" s="87">
        <v>117</v>
      </c>
      <c r="N378" s="87">
        <v>181</v>
      </c>
      <c r="O378" s="87">
        <v>142</v>
      </c>
      <c r="P378" s="87">
        <v>28</v>
      </c>
      <c r="Q378" s="87">
        <v>0</v>
      </c>
      <c r="R378" s="87">
        <v>0</v>
      </c>
      <c r="S378" s="87">
        <v>0</v>
      </c>
      <c r="T378" s="87">
        <v>0</v>
      </c>
      <c r="U378" s="87">
        <v>0</v>
      </c>
      <c r="V378" s="87">
        <v>124</v>
      </c>
      <c r="W378" s="87">
        <v>197</v>
      </c>
      <c r="X378" s="87">
        <v>423</v>
      </c>
      <c r="Y378" s="87">
        <v>427</v>
      </c>
      <c r="Z378" s="87">
        <v>201</v>
      </c>
      <c r="AA378" s="87">
        <v>287</v>
      </c>
      <c r="AB378" s="87">
        <v>169</v>
      </c>
      <c r="AC378" s="87">
        <v>292</v>
      </c>
      <c r="AD378" s="87">
        <v>151</v>
      </c>
      <c r="AE378" s="87">
        <v>348</v>
      </c>
      <c r="AF378" s="87">
        <v>327</v>
      </c>
      <c r="AG378" s="87">
        <v>305</v>
      </c>
      <c r="AH378" s="87">
        <v>165</v>
      </c>
      <c r="AI378" s="87">
        <v>201</v>
      </c>
      <c r="AJ378" s="87">
        <v>317</v>
      </c>
      <c r="AK378" s="87">
        <v>226</v>
      </c>
      <c r="AL378" s="87">
        <v>215</v>
      </c>
      <c r="AM378" s="87">
        <v>0</v>
      </c>
      <c r="AN378" s="87">
        <v>230</v>
      </c>
      <c r="AO378" s="87">
        <v>187</v>
      </c>
      <c r="AP378" s="87">
        <v>194</v>
      </c>
      <c r="AQ378" s="87">
        <v>111</v>
      </c>
      <c r="AR378" s="87">
        <v>496</v>
      </c>
      <c r="AS378" s="87">
        <v>416</v>
      </c>
      <c r="AT378" s="87">
        <v>239</v>
      </c>
      <c r="AU378" s="87">
        <v>287</v>
      </c>
      <c r="AV378" s="88">
        <v>340</v>
      </c>
      <c r="AW378" s="88">
        <v>300</v>
      </c>
      <c r="AX378" s="88">
        <v>288</v>
      </c>
      <c r="AY378" s="88">
        <v>236</v>
      </c>
      <c r="AZ378" s="88">
        <v>223</v>
      </c>
      <c r="BA378" s="88">
        <v>17</v>
      </c>
      <c r="BB378" s="88">
        <v>16</v>
      </c>
      <c r="BC378" s="89">
        <v>16</v>
      </c>
      <c r="BD378" s="89">
        <v>18</v>
      </c>
      <c r="BE378" s="89">
        <v>17</v>
      </c>
      <c r="BF378" s="89">
        <v>23</v>
      </c>
      <c r="BG378" s="89">
        <v>20</v>
      </c>
      <c r="BH378" s="89">
        <v>23</v>
      </c>
      <c r="BI378" s="89">
        <v>21</v>
      </c>
      <c r="BJ378" s="89">
        <v>23</v>
      </c>
      <c r="BK378" s="89">
        <v>27</v>
      </c>
      <c r="BL378" s="89">
        <v>19</v>
      </c>
      <c r="BM378" s="89">
        <v>17</v>
      </c>
      <c r="BN378" s="90">
        <v>16</v>
      </c>
    </row>
    <row r="379" spans="1:66" x14ac:dyDescent="0.45">
      <c r="A379" s="78">
        <f t="shared" si="18"/>
        <v>10237</v>
      </c>
      <c r="B379" s="79">
        <f t="shared" si="16"/>
        <v>900</v>
      </c>
      <c r="C379" s="140">
        <f t="shared" si="17"/>
        <v>654</v>
      </c>
      <c r="D379" s="140">
        <v>2164</v>
      </c>
      <c r="E379" s="178" t="s">
        <v>125</v>
      </c>
      <c r="F379" s="76" t="s">
        <v>600</v>
      </c>
      <c r="G379" s="76" t="s">
        <v>647</v>
      </c>
      <c r="H379" s="86" t="s">
        <v>499</v>
      </c>
      <c r="I379" s="179" t="s">
        <v>1040</v>
      </c>
      <c r="J379" s="87">
        <v>1528</v>
      </c>
      <c r="K379" s="87">
        <v>1766</v>
      </c>
      <c r="L379" s="87">
        <v>1205</v>
      </c>
      <c r="M379" s="87">
        <v>2126</v>
      </c>
      <c r="N379" s="87">
        <v>2570</v>
      </c>
      <c r="O379" s="87">
        <v>1823</v>
      </c>
      <c r="P379" s="87">
        <v>3579</v>
      </c>
      <c r="Q379" s="87">
        <v>1406</v>
      </c>
      <c r="R379" s="87">
        <v>1983</v>
      </c>
      <c r="S379" s="87">
        <v>1203</v>
      </c>
      <c r="T379" s="87">
        <v>1215</v>
      </c>
      <c r="U379" s="87">
        <v>858</v>
      </c>
      <c r="V379" s="87">
        <v>1248</v>
      </c>
      <c r="W379" s="87">
        <v>1312</v>
      </c>
      <c r="X379" s="87">
        <v>1747</v>
      </c>
      <c r="Y379" s="87">
        <v>1547</v>
      </c>
      <c r="Z379" s="87">
        <v>1013</v>
      </c>
      <c r="AA379" s="87">
        <v>912</v>
      </c>
      <c r="AB379" s="87">
        <v>1503</v>
      </c>
      <c r="AC379" s="87">
        <v>1407</v>
      </c>
      <c r="AD379" s="87">
        <v>1221</v>
      </c>
      <c r="AE379" s="87">
        <v>1346</v>
      </c>
      <c r="AF379" s="87">
        <v>821</v>
      </c>
      <c r="AG379" s="87">
        <v>655</v>
      </c>
      <c r="AH379" s="87">
        <v>629</v>
      </c>
      <c r="AI379" s="87">
        <v>648</v>
      </c>
      <c r="AJ379" s="87">
        <v>912</v>
      </c>
      <c r="AK379" s="87">
        <v>1149</v>
      </c>
      <c r="AL379" s="87">
        <v>939</v>
      </c>
      <c r="AM379" s="87">
        <v>516</v>
      </c>
      <c r="AN379" s="87">
        <v>1641</v>
      </c>
      <c r="AO379" s="87">
        <v>148</v>
      </c>
      <c r="AP379" s="87">
        <v>1289</v>
      </c>
      <c r="AQ379" s="87">
        <v>1948</v>
      </c>
      <c r="AR379" s="87">
        <v>645</v>
      </c>
      <c r="AS379" s="87">
        <v>652</v>
      </c>
      <c r="AT379" s="87">
        <v>613</v>
      </c>
      <c r="AU379" s="87">
        <v>697</v>
      </c>
      <c r="AV379" s="88">
        <v>900</v>
      </c>
      <c r="AW379" s="88">
        <v>750</v>
      </c>
      <c r="AX379" s="88">
        <v>848</v>
      </c>
      <c r="AY379" s="88">
        <v>753</v>
      </c>
      <c r="AZ379" s="88">
        <v>868</v>
      </c>
      <c r="BA379" s="88">
        <v>820</v>
      </c>
      <c r="BB379" s="88">
        <v>721</v>
      </c>
      <c r="BC379" s="89">
        <v>830</v>
      </c>
      <c r="BD379" s="89">
        <v>801</v>
      </c>
      <c r="BE379" s="89">
        <v>821</v>
      </c>
      <c r="BF379" s="89">
        <v>824</v>
      </c>
      <c r="BG379" s="89">
        <v>842</v>
      </c>
      <c r="BH379" s="89">
        <v>768</v>
      </c>
      <c r="BI379" s="89">
        <v>888</v>
      </c>
      <c r="BJ379" s="89">
        <v>776</v>
      </c>
      <c r="BK379" s="89">
        <v>866</v>
      </c>
      <c r="BL379" s="89">
        <v>855</v>
      </c>
      <c r="BM379" s="89">
        <v>821</v>
      </c>
      <c r="BN379" s="90">
        <v>785</v>
      </c>
    </row>
    <row r="380" spans="1:66" x14ac:dyDescent="0.45">
      <c r="A380" s="78">
        <f t="shared" si="18"/>
        <v>169</v>
      </c>
      <c r="B380" s="79">
        <f t="shared" si="16"/>
        <v>20</v>
      </c>
      <c r="C380" s="140">
        <f t="shared" si="17"/>
        <v>10.666666666666666</v>
      </c>
      <c r="D380" s="140">
        <v>968</v>
      </c>
      <c r="E380" s="178" t="s">
        <v>125</v>
      </c>
      <c r="F380" s="76" t="s">
        <v>600</v>
      </c>
      <c r="G380" s="76" t="s">
        <v>647</v>
      </c>
      <c r="H380" s="86" t="s">
        <v>500</v>
      </c>
      <c r="I380" s="179" t="s">
        <v>1041</v>
      </c>
      <c r="J380" s="87">
        <v>99</v>
      </c>
      <c r="K380" s="87">
        <v>82</v>
      </c>
      <c r="L380" s="87">
        <v>76</v>
      </c>
      <c r="M380" s="87">
        <v>112</v>
      </c>
      <c r="N380" s="87">
        <v>95</v>
      </c>
      <c r="O380" s="87">
        <v>89</v>
      </c>
      <c r="P380" s="87">
        <v>134</v>
      </c>
      <c r="Q380" s="87">
        <v>107</v>
      </c>
      <c r="R380" s="87">
        <v>62</v>
      </c>
      <c r="S380" s="87">
        <v>121</v>
      </c>
      <c r="T380" s="87">
        <v>49</v>
      </c>
      <c r="U380" s="87">
        <v>91</v>
      </c>
      <c r="V380" s="87">
        <v>70</v>
      </c>
      <c r="W380" s="87">
        <v>33</v>
      </c>
      <c r="X380" s="87">
        <v>26</v>
      </c>
      <c r="Y380" s="87">
        <v>35</v>
      </c>
      <c r="Z380" s="87">
        <v>27</v>
      </c>
      <c r="AA380" s="87">
        <v>17</v>
      </c>
      <c r="AB380" s="87">
        <v>63</v>
      </c>
      <c r="AC380" s="87">
        <v>50</v>
      </c>
      <c r="AD380" s="87">
        <v>49</v>
      </c>
      <c r="AE380" s="87">
        <v>35</v>
      </c>
      <c r="AF380" s="87">
        <v>23</v>
      </c>
      <c r="AG380" s="87">
        <v>10</v>
      </c>
      <c r="AH380" s="87">
        <v>24</v>
      </c>
      <c r="AI380" s="87">
        <v>23</v>
      </c>
      <c r="AJ380" s="87">
        <v>18</v>
      </c>
      <c r="AK380" s="87">
        <v>7</v>
      </c>
      <c r="AL380" s="87">
        <v>3</v>
      </c>
      <c r="AM380" s="87">
        <v>19</v>
      </c>
      <c r="AN380" s="87">
        <v>22</v>
      </c>
      <c r="AO380" s="87">
        <v>10</v>
      </c>
      <c r="AP380" s="87">
        <v>30</v>
      </c>
      <c r="AQ380" s="87">
        <v>39</v>
      </c>
      <c r="AR380" s="87">
        <v>7</v>
      </c>
      <c r="AS380" s="87">
        <v>9</v>
      </c>
      <c r="AT380" s="87">
        <v>14</v>
      </c>
      <c r="AU380" s="87">
        <v>9</v>
      </c>
      <c r="AV380" s="88">
        <v>20</v>
      </c>
      <c r="AW380" s="88">
        <v>20</v>
      </c>
      <c r="AX380" s="88">
        <v>13</v>
      </c>
      <c r="AY380" s="88">
        <v>11</v>
      </c>
      <c r="AZ380" s="88">
        <v>16</v>
      </c>
      <c r="BA380" s="88">
        <v>13</v>
      </c>
      <c r="BB380" s="88">
        <v>12</v>
      </c>
      <c r="BC380" s="89">
        <v>13</v>
      </c>
      <c r="BD380" s="89">
        <v>12</v>
      </c>
      <c r="BE380" s="89">
        <v>10</v>
      </c>
      <c r="BF380" s="89">
        <v>15</v>
      </c>
      <c r="BG380" s="89">
        <v>9</v>
      </c>
      <c r="BH380" s="89">
        <v>15</v>
      </c>
      <c r="BI380" s="89">
        <v>12</v>
      </c>
      <c r="BJ380" s="89">
        <v>13</v>
      </c>
      <c r="BK380" s="89">
        <v>11</v>
      </c>
      <c r="BL380" s="89">
        <v>16</v>
      </c>
      <c r="BM380" s="89">
        <v>13</v>
      </c>
      <c r="BN380" s="90">
        <v>12</v>
      </c>
    </row>
    <row r="381" spans="1:66" x14ac:dyDescent="0.45">
      <c r="A381" s="78">
        <f t="shared" si="18"/>
        <v>843</v>
      </c>
      <c r="B381" s="79">
        <f t="shared" si="16"/>
        <v>95</v>
      </c>
      <c r="C381" s="140">
        <f t="shared" si="17"/>
        <v>81.333333333333329</v>
      </c>
      <c r="D381" s="140">
        <v>731</v>
      </c>
      <c r="E381" s="178" t="s">
        <v>125</v>
      </c>
      <c r="F381" s="76" t="s">
        <v>600</v>
      </c>
      <c r="G381" s="76" t="s">
        <v>647</v>
      </c>
      <c r="H381" s="86" t="s">
        <v>501</v>
      </c>
      <c r="I381" s="179" t="s">
        <v>1042</v>
      </c>
      <c r="J381" s="87">
        <v>20</v>
      </c>
      <c r="K381" s="87">
        <v>34</v>
      </c>
      <c r="L381" s="87">
        <v>26</v>
      </c>
      <c r="M381" s="87">
        <v>70</v>
      </c>
      <c r="N381" s="87">
        <v>87</v>
      </c>
      <c r="O381" s="87">
        <v>71</v>
      </c>
      <c r="P381" s="87">
        <v>123</v>
      </c>
      <c r="Q381" s="87">
        <v>61</v>
      </c>
      <c r="R381" s="87">
        <v>40</v>
      </c>
      <c r="S381" s="87">
        <v>31</v>
      </c>
      <c r="T381" s="87">
        <v>46</v>
      </c>
      <c r="U381" s="87">
        <v>20</v>
      </c>
      <c r="V381" s="87">
        <v>57</v>
      </c>
      <c r="W381" s="87">
        <v>51</v>
      </c>
      <c r="X381" s="87">
        <v>45</v>
      </c>
      <c r="Y381" s="87">
        <v>51</v>
      </c>
      <c r="Z381" s="87">
        <v>55</v>
      </c>
      <c r="AA381" s="87">
        <v>56</v>
      </c>
      <c r="AB381" s="87">
        <v>59</v>
      </c>
      <c r="AC381" s="87">
        <v>48</v>
      </c>
      <c r="AD381" s="87">
        <v>51</v>
      </c>
      <c r="AE381" s="87">
        <v>98</v>
      </c>
      <c r="AF381" s="87">
        <v>55</v>
      </c>
      <c r="AG381" s="87">
        <v>57</v>
      </c>
      <c r="AH381" s="87">
        <v>105</v>
      </c>
      <c r="AI381" s="87">
        <v>82</v>
      </c>
      <c r="AJ381" s="87">
        <v>156</v>
      </c>
      <c r="AK381" s="87">
        <v>140</v>
      </c>
      <c r="AL381" s="87">
        <v>0</v>
      </c>
      <c r="AM381" s="87">
        <v>0</v>
      </c>
      <c r="AN381" s="87">
        <v>78</v>
      </c>
      <c r="AO381" s="87">
        <v>25</v>
      </c>
      <c r="AP381" s="87">
        <v>91</v>
      </c>
      <c r="AQ381" s="87">
        <v>164</v>
      </c>
      <c r="AR381" s="87">
        <v>101</v>
      </c>
      <c r="AS381" s="87">
        <v>47</v>
      </c>
      <c r="AT381" s="87">
        <v>85</v>
      </c>
      <c r="AU381" s="87">
        <v>112</v>
      </c>
      <c r="AV381" s="88">
        <v>95</v>
      </c>
      <c r="AW381" s="88">
        <v>95</v>
      </c>
      <c r="AX381" s="88">
        <v>85</v>
      </c>
      <c r="AY381" s="88">
        <v>82</v>
      </c>
      <c r="AZ381" s="88">
        <v>91</v>
      </c>
      <c r="BA381" s="88">
        <v>77</v>
      </c>
      <c r="BB381" s="88">
        <v>83</v>
      </c>
      <c r="BC381" s="89">
        <v>85</v>
      </c>
      <c r="BD381" s="89">
        <v>85</v>
      </c>
      <c r="BE381" s="89">
        <v>79</v>
      </c>
      <c r="BF381" s="89">
        <v>85</v>
      </c>
      <c r="BG381" s="89">
        <v>79</v>
      </c>
      <c r="BH381" s="89">
        <v>72</v>
      </c>
      <c r="BI381" s="89">
        <v>88</v>
      </c>
      <c r="BJ381" s="89">
        <v>85</v>
      </c>
      <c r="BK381" s="89">
        <v>82</v>
      </c>
      <c r="BL381" s="89">
        <v>91</v>
      </c>
      <c r="BM381" s="89">
        <v>77</v>
      </c>
      <c r="BN381" s="90">
        <v>83</v>
      </c>
    </row>
    <row r="382" spans="1:66" x14ac:dyDescent="0.45">
      <c r="A382" s="78">
        <f t="shared" si="18"/>
        <v>309</v>
      </c>
      <c r="B382" s="79">
        <f t="shared" si="16"/>
        <v>35</v>
      </c>
      <c r="C382" s="140">
        <f t="shared" si="17"/>
        <v>18</v>
      </c>
      <c r="D382" s="140">
        <v>201</v>
      </c>
      <c r="E382" s="178" t="s">
        <v>125</v>
      </c>
      <c r="F382" s="76" t="s">
        <v>600</v>
      </c>
      <c r="G382" s="76" t="s">
        <v>648</v>
      </c>
      <c r="H382" s="86" t="s">
        <v>502</v>
      </c>
      <c r="I382" s="179" t="s">
        <v>1043</v>
      </c>
      <c r="J382" s="87">
        <v>6</v>
      </c>
      <c r="K382" s="87">
        <v>23</v>
      </c>
      <c r="L382" s="87">
        <v>2</v>
      </c>
      <c r="M382" s="87">
        <v>2</v>
      </c>
      <c r="N382" s="87">
        <v>6</v>
      </c>
      <c r="O382" s="87">
        <v>8</v>
      </c>
      <c r="P382" s="87">
        <v>13</v>
      </c>
      <c r="Q382" s="87">
        <v>16</v>
      </c>
      <c r="R382" s="87">
        <v>23</v>
      </c>
      <c r="S382" s="87">
        <v>13</v>
      </c>
      <c r="T382" s="87">
        <v>28</v>
      </c>
      <c r="U382" s="87">
        <v>14</v>
      </c>
      <c r="V382" s="87">
        <v>27</v>
      </c>
      <c r="W382" s="87">
        <v>13</v>
      </c>
      <c r="X382" s="87">
        <v>11</v>
      </c>
      <c r="Y382" s="87">
        <v>12</v>
      </c>
      <c r="Z382" s="87">
        <v>6</v>
      </c>
      <c r="AA382" s="87">
        <v>86</v>
      </c>
      <c r="AB382" s="87">
        <v>35</v>
      </c>
      <c r="AC382" s="87">
        <v>14</v>
      </c>
      <c r="AD382" s="87">
        <v>6</v>
      </c>
      <c r="AE382" s="87">
        <v>6</v>
      </c>
      <c r="AF382" s="87">
        <v>18</v>
      </c>
      <c r="AG382" s="87">
        <v>40</v>
      </c>
      <c r="AH382" s="87">
        <v>21</v>
      </c>
      <c r="AI382" s="87">
        <v>5</v>
      </c>
      <c r="AJ382" s="87">
        <v>6</v>
      </c>
      <c r="AK382" s="87">
        <v>4</v>
      </c>
      <c r="AL382" s="87">
        <v>5</v>
      </c>
      <c r="AM382" s="87">
        <v>49</v>
      </c>
      <c r="AN382" s="87">
        <v>23</v>
      </c>
      <c r="AO382" s="87">
        <v>8</v>
      </c>
      <c r="AP382" s="87">
        <v>53</v>
      </c>
      <c r="AQ382" s="87">
        <v>70</v>
      </c>
      <c r="AR382" s="87">
        <v>43</v>
      </c>
      <c r="AS382" s="87">
        <v>24</v>
      </c>
      <c r="AT382" s="87">
        <v>9</v>
      </c>
      <c r="AU382" s="87">
        <v>21</v>
      </c>
      <c r="AV382" s="88">
        <v>35</v>
      </c>
      <c r="AW382" s="88">
        <v>35</v>
      </c>
      <c r="AX382" s="88">
        <v>22</v>
      </c>
      <c r="AY382" s="88">
        <v>23</v>
      </c>
      <c r="AZ382" s="88">
        <v>22</v>
      </c>
      <c r="BA382" s="88">
        <v>23</v>
      </c>
      <c r="BB382" s="88">
        <v>23</v>
      </c>
      <c r="BC382" s="89">
        <v>25</v>
      </c>
      <c r="BD382" s="89">
        <v>25</v>
      </c>
      <c r="BE382" s="89">
        <v>25</v>
      </c>
      <c r="BF382" s="89">
        <v>22</v>
      </c>
      <c r="BG382" s="89">
        <v>23</v>
      </c>
      <c r="BH382" s="89">
        <v>21</v>
      </c>
      <c r="BI382" s="89">
        <v>22</v>
      </c>
      <c r="BJ382" s="89">
        <v>22</v>
      </c>
      <c r="BK382" s="89">
        <v>22</v>
      </c>
      <c r="BL382" s="89">
        <v>24</v>
      </c>
      <c r="BM382" s="89">
        <v>22</v>
      </c>
      <c r="BN382" s="90">
        <v>23</v>
      </c>
    </row>
    <row r="383" spans="1:66" x14ac:dyDescent="0.45">
      <c r="A383" s="78">
        <f t="shared" si="18"/>
        <v>1170</v>
      </c>
      <c r="B383" s="79">
        <f t="shared" si="16"/>
        <v>62</v>
      </c>
      <c r="C383" s="140">
        <f t="shared" si="17"/>
        <v>32</v>
      </c>
      <c r="D383" s="140">
        <v>444</v>
      </c>
      <c r="E383" s="178" t="s">
        <v>125</v>
      </c>
      <c r="F383" s="76" t="s">
        <v>600</v>
      </c>
      <c r="G383" s="76" t="s">
        <v>648</v>
      </c>
      <c r="H383" s="86" t="s">
        <v>503</v>
      </c>
      <c r="I383" s="179" t="s">
        <v>1044</v>
      </c>
      <c r="J383" s="87">
        <v>70</v>
      </c>
      <c r="K383" s="87">
        <v>9</v>
      </c>
      <c r="L383" s="87">
        <v>99</v>
      </c>
      <c r="M383" s="87">
        <v>64</v>
      </c>
      <c r="N383" s="87">
        <v>46</v>
      </c>
      <c r="O383" s="87">
        <v>9</v>
      </c>
      <c r="P383" s="87">
        <v>103</v>
      </c>
      <c r="Q383" s="87">
        <v>48</v>
      </c>
      <c r="R383" s="87">
        <v>32</v>
      </c>
      <c r="S383" s="87">
        <v>174</v>
      </c>
      <c r="T383" s="87">
        <v>42</v>
      </c>
      <c r="U383" s="87">
        <v>29</v>
      </c>
      <c r="V383" s="87">
        <v>51</v>
      </c>
      <c r="W383" s="87">
        <v>149</v>
      </c>
      <c r="X383" s="87">
        <v>14</v>
      </c>
      <c r="Y383" s="87">
        <v>31</v>
      </c>
      <c r="Z383" s="87">
        <v>73</v>
      </c>
      <c r="AA383" s="87">
        <v>44</v>
      </c>
      <c r="AB383" s="87">
        <v>37</v>
      </c>
      <c r="AC383" s="87">
        <v>75</v>
      </c>
      <c r="AD383" s="87">
        <v>40</v>
      </c>
      <c r="AE383" s="87">
        <v>54</v>
      </c>
      <c r="AF383" s="87">
        <v>21</v>
      </c>
      <c r="AG383" s="87">
        <v>32</v>
      </c>
      <c r="AH383" s="87">
        <v>22</v>
      </c>
      <c r="AI383" s="87">
        <v>44</v>
      </c>
      <c r="AJ383" s="87">
        <v>9</v>
      </c>
      <c r="AK383" s="87">
        <v>134</v>
      </c>
      <c r="AL383" s="87">
        <v>338</v>
      </c>
      <c r="AM383" s="87">
        <v>31</v>
      </c>
      <c r="AN383" s="87">
        <v>120</v>
      </c>
      <c r="AO383" s="87">
        <v>15</v>
      </c>
      <c r="AP383" s="87">
        <v>39</v>
      </c>
      <c r="AQ383" s="87">
        <v>67</v>
      </c>
      <c r="AR383" s="87">
        <v>330</v>
      </c>
      <c r="AS383" s="87">
        <v>10</v>
      </c>
      <c r="AT383" s="87">
        <v>17</v>
      </c>
      <c r="AU383" s="87">
        <v>69</v>
      </c>
      <c r="AV383" s="88">
        <v>62</v>
      </c>
      <c r="AW383" s="88">
        <v>62</v>
      </c>
      <c r="AX383" s="88">
        <v>29</v>
      </c>
      <c r="AY383" s="88">
        <v>29</v>
      </c>
      <c r="AZ383" s="88">
        <v>28</v>
      </c>
      <c r="BA383" s="88">
        <v>26</v>
      </c>
      <c r="BB383" s="88">
        <v>27</v>
      </c>
      <c r="BC383" s="89">
        <v>25</v>
      </c>
      <c r="BD383" s="89">
        <v>28</v>
      </c>
      <c r="BE383" s="89">
        <v>31</v>
      </c>
      <c r="BF383" s="89">
        <v>28</v>
      </c>
      <c r="BG383" s="89">
        <v>25</v>
      </c>
      <c r="BH383" s="89">
        <v>25</v>
      </c>
      <c r="BI383" s="89">
        <v>25</v>
      </c>
      <c r="BJ383" s="89">
        <v>29</v>
      </c>
      <c r="BK383" s="89">
        <v>29</v>
      </c>
      <c r="BL383" s="89">
        <v>28</v>
      </c>
      <c r="BM383" s="89">
        <v>26</v>
      </c>
      <c r="BN383" s="90">
        <v>27</v>
      </c>
    </row>
    <row r="384" spans="1:66" x14ac:dyDescent="0.45">
      <c r="A384" s="78">
        <f t="shared" si="18"/>
        <v>5643</v>
      </c>
      <c r="B384" s="79">
        <f t="shared" si="16"/>
        <v>28</v>
      </c>
      <c r="C384" s="140">
        <f t="shared" si="17"/>
        <v>18.333333333333332</v>
      </c>
      <c r="D384" s="140">
        <v>312</v>
      </c>
      <c r="E384" s="178" t="s">
        <v>125</v>
      </c>
      <c r="F384" s="76" t="s">
        <v>600</v>
      </c>
      <c r="G384" s="76" t="s">
        <v>648</v>
      </c>
      <c r="H384" s="86" t="s">
        <v>504</v>
      </c>
      <c r="I384" s="179" t="s">
        <v>1045</v>
      </c>
      <c r="J384" s="87">
        <v>0</v>
      </c>
      <c r="K384" s="87">
        <v>4</v>
      </c>
      <c r="L384" s="87">
        <v>6</v>
      </c>
      <c r="M384" s="87">
        <v>7</v>
      </c>
      <c r="N384" s="87">
        <v>19</v>
      </c>
      <c r="O384" s="87">
        <v>14</v>
      </c>
      <c r="P384" s="87">
        <v>11</v>
      </c>
      <c r="Q384" s="87">
        <v>8</v>
      </c>
      <c r="R384" s="87">
        <v>22</v>
      </c>
      <c r="S384" s="87">
        <v>7</v>
      </c>
      <c r="T384" s="87">
        <v>2</v>
      </c>
      <c r="U384" s="87">
        <v>13</v>
      </c>
      <c r="V384" s="87">
        <v>10</v>
      </c>
      <c r="W384" s="87">
        <v>1</v>
      </c>
      <c r="X384" s="87">
        <v>4</v>
      </c>
      <c r="Y384" s="87">
        <v>8</v>
      </c>
      <c r="Z384" s="87">
        <v>14</v>
      </c>
      <c r="AA384" s="87">
        <v>7</v>
      </c>
      <c r="AB384" s="87">
        <v>7</v>
      </c>
      <c r="AC384" s="87">
        <v>14</v>
      </c>
      <c r="AD384" s="87">
        <v>16</v>
      </c>
      <c r="AE384" s="87">
        <v>13</v>
      </c>
      <c r="AF384" s="87">
        <v>15</v>
      </c>
      <c r="AG384" s="87">
        <v>5</v>
      </c>
      <c r="AH384" s="87">
        <v>12</v>
      </c>
      <c r="AI384" s="87">
        <v>712</v>
      </c>
      <c r="AJ384" s="87">
        <v>6</v>
      </c>
      <c r="AK384" s="87">
        <v>31</v>
      </c>
      <c r="AL384" s="87">
        <v>12</v>
      </c>
      <c r="AM384" s="87">
        <v>5413</v>
      </c>
      <c r="AN384" s="87">
        <v>14</v>
      </c>
      <c r="AO384" s="87">
        <v>12</v>
      </c>
      <c r="AP384" s="87">
        <v>57</v>
      </c>
      <c r="AQ384" s="87">
        <v>36</v>
      </c>
      <c r="AR384" s="87">
        <v>13</v>
      </c>
      <c r="AS384" s="87">
        <v>30</v>
      </c>
      <c r="AT384" s="87">
        <v>10</v>
      </c>
      <c r="AU384" s="87">
        <v>15</v>
      </c>
      <c r="AV384" s="88">
        <v>28</v>
      </c>
      <c r="AW384" s="88">
        <v>28</v>
      </c>
      <c r="AX384" s="88">
        <v>21</v>
      </c>
      <c r="AY384" s="88">
        <v>23</v>
      </c>
      <c r="AZ384" s="88">
        <v>23</v>
      </c>
      <c r="BA384" s="88">
        <v>28</v>
      </c>
      <c r="BB384" s="88">
        <v>23</v>
      </c>
      <c r="BC384" s="89">
        <v>22</v>
      </c>
      <c r="BD384" s="89">
        <v>23</v>
      </c>
      <c r="BE384" s="89">
        <v>27</v>
      </c>
      <c r="BF384" s="89">
        <v>21</v>
      </c>
      <c r="BG384" s="89">
        <v>25</v>
      </c>
      <c r="BH384" s="89">
        <v>23</v>
      </c>
      <c r="BI384" s="89">
        <v>25</v>
      </c>
      <c r="BJ384" s="89">
        <v>21</v>
      </c>
      <c r="BK384" s="89">
        <v>23</v>
      </c>
      <c r="BL384" s="89">
        <v>23</v>
      </c>
      <c r="BM384" s="89">
        <v>28</v>
      </c>
      <c r="BN384" s="90">
        <v>23</v>
      </c>
    </row>
    <row r="385" spans="1:66" x14ac:dyDescent="0.45">
      <c r="A385" s="78">
        <f t="shared" si="18"/>
        <v>1406</v>
      </c>
      <c r="B385" s="79">
        <f t="shared" si="16"/>
        <v>80</v>
      </c>
      <c r="C385" s="140">
        <f t="shared" si="17"/>
        <v>90.333333333333329</v>
      </c>
      <c r="D385" s="140">
        <v>0</v>
      </c>
      <c r="E385" s="178" t="s">
        <v>125</v>
      </c>
      <c r="F385" s="76" t="s">
        <v>600</v>
      </c>
      <c r="G385" s="76" t="s">
        <v>648</v>
      </c>
      <c r="H385" s="86" t="s">
        <v>505</v>
      </c>
      <c r="I385" s="179" t="s">
        <v>1046</v>
      </c>
      <c r="J385" s="87">
        <v>26</v>
      </c>
      <c r="K385" s="87">
        <v>42</v>
      </c>
      <c r="L385" s="87">
        <v>117</v>
      </c>
      <c r="M385" s="87">
        <v>181</v>
      </c>
      <c r="N385" s="87">
        <v>89</v>
      </c>
      <c r="O385" s="87">
        <v>101</v>
      </c>
      <c r="P385" s="87">
        <v>151</v>
      </c>
      <c r="Q385" s="87">
        <v>195</v>
      </c>
      <c r="R385" s="87">
        <v>120</v>
      </c>
      <c r="S385" s="87">
        <v>210</v>
      </c>
      <c r="T385" s="87">
        <v>50</v>
      </c>
      <c r="U385" s="87">
        <v>47</v>
      </c>
      <c r="V385" s="87">
        <v>102</v>
      </c>
      <c r="W385" s="87">
        <v>132</v>
      </c>
      <c r="X385" s="87">
        <v>89</v>
      </c>
      <c r="Y385" s="87">
        <v>41</v>
      </c>
      <c r="Z385" s="87">
        <v>69</v>
      </c>
      <c r="AA385" s="87">
        <v>50</v>
      </c>
      <c r="AB385" s="87">
        <v>88</v>
      </c>
      <c r="AC385" s="87">
        <v>54</v>
      </c>
      <c r="AD385" s="87">
        <v>65</v>
      </c>
      <c r="AE385" s="87">
        <v>37</v>
      </c>
      <c r="AF385" s="87">
        <v>67</v>
      </c>
      <c r="AG385" s="87">
        <v>372</v>
      </c>
      <c r="AH385" s="87">
        <v>27</v>
      </c>
      <c r="AI385" s="87">
        <v>57</v>
      </c>
      <c r="AJ385" s="87">
        <v>89</v>
      </c>
      <c r="AK385" s="87">
        <v>36</v>
      </c>
      <c r="AL385" s="87">
        <v>11</v>
      </c>
      <c r="AM385" s="87">
        <v>31</v>
      </c>
      <c r="AN385" s="87">
        <v>61</v>
      </c>
      <c r="AO385" s="87">
        <v>19</v>
      </c>
      <c r="AP385" s="87">
        <v>62</v>
      </c>
      <c r="AQ385" s="87">
        <v>854</v>
      </c>
      <c r="AR385" s="87">
        <v>61</v>
      </c>
      <c r="AS385" s="87">
        <v>42</v>
      </c>
      <c r="AT385" s="87">
        <v>158</v>
      </c>
      <c r="AU385" s="87">
        <v>71</v>
      </c>
      <c r="AV385" s="88">
        <v>80</v>
      </c>
      <c r="AW385" s="88">
        <v>460</v>
      </c>
      <c r="AX385" s="88">
        <v>109</v>
      </c>
      <c r="AY385" s="88">
        <v>108</v>
      </c>
      <c r="AZ385" s="88">
        <v>107</v>
      </c>
      <c r="BA385" s="88">
        <v>104</v>
      </c>
      <c r="BB385" s="88">
        <v>104</v>
      </c>
      <c r="BC385" s="89">
        <v>104</v>
      </c>
      <c r="BD385" s="89">
        <v>100</v>
      </c>
      <c r="BE385" s="89">
        <v>113</v>
      </c>
      <c r="BF385" s="89">
        <v>107</v>
      </c>
      <c r="BG385" s="89">
        <v>118</v>
      </c>
      <c r="BH385" s="89">
        <v>113</v>
      </c>
      <c r="BI385" s="89">
        <v>104</v>
      </c>
      <c r="BJ385" s="89">
        <v>101</v>
      </c>
      <c r="BK385" s="89">
        <v>113</v>
      </c>
      <c r="BL385" s="89">
        <v>104</v>
      </c>
      <c r="BM385" s="89">
        <v>104</v>
      </c>
      <c r="BN385" s="90">
        <v>104</v>
      </c>
    </row>
    <row r="386" spans="1:66" x14ac:dyDescent="0.45">
      <c r="A386" s="78">
        <f t="shared" si="18"/>
        <v>1467</v>
      </c>
      <c r="B386" s="79">
        <f t="shared" si="16"/>
        <v>30</v>
      </c>
      <c r="C386" s="140">
        <f t="shared" si="17"/>
        <v>38</v>
      </c>
      <c r="D386" s="140">
        <v>453</v>
      </c>
      <c r="E386" s="178" t="s">
        <v>125</v>
      </c>
      <c r="F386" s="76" t="s">
        <v>600</v>
      </c>
      <c r="G386" s="76" t="s">
        <v>648</v>
      </c>
      <c r="H386" s="86" t="s">
        <v>506</v>
      </c>
      <c r="I386" s="179" t="s">
        <v>1047</v>
      </c>
      <c r="J386" s="87">
        <v>21</v>
      </c>
      <c r="K386" s="87">
        <v>33</v>
      </c>
      <c r="L386" s="87">
        <v>48</v>
      </c>
      <c r="M386" s="87">
        <v>53</v>
      </c>
      <c r="N386" s="87">
        <v>39</v>
      </c>
      <c r="O386" s="87">
        <v>58</v>
      </c>
      <c r="P386" s="87">
        <v>132</v>
      </c>
      <c r="Q386" s="87">
        <v>55</v>
      </c>
      <c r="R386" s="87">
        <v>79</v>
      </c>
      <c r="S386" s="87">
        <v>9</v>
      </c>
      <c r="T386" s="87">
        <v>36</v>
      </c>
      <c r="U386" s="87">
        <v>63</v>
      </c>
      <c r="V386" s="87">
        <v>19</v>
      </c>
      <c r="W386" s="87">
        <v>11</v>
      </c>
      <c r="X386" s="87">
        <v>70</v>
      </c>
      <c r="Y386" s="87">
        <v>85</v>
      </c>
      <c r="Z386" s="87">
        <v>41</v>
      </c>
      <c r="AA386" s="87">
        <v>43</v>
      </c>
      <c r="AB386" s="87">
        <v>36</v>
      </c>
      <c r="AC386" s="87">
        <v>35</v>
      </c>
      <c r="AD386" s="87">
        <v>47</v>
      </c>
      <c r="AE386" s="87">
        <v>40</v>
      </c>
      <c r="AF386" s="87">
        <v>71</v>
      </c>
      <c r="AG386" s="87">
        <v>49</v>
      </c>
      <c r="AH386" s="87">
        <v>36</v>
      </c>
      <c r="AI386" s="87">
        <v>15</v>
      </c>
      <c r="AJ386" s="87">
        <v>25</v>
      </c>
      <c r="AK386" s="87">
        <v>48</v>
      </c>
      <c r="AL386" s="87">
        <v>686</v>
      </c>
      <c r="AM386" s="87">
        <v>17</v>
      </c>
      <c r="AN386" s="87">
        <v>28</v>
      </c>
      <c r="AO386" s="87">
        <v>7</v>
      </c>
      <c r="AP386" s="87">
        <v>59</v>
      </c>
      <c r="AQ386" s="87">
        <v>499</v>
      </c>
      <c r="AR386" s="87">
        <v>9</v>
      </c>
      <c r="AS386" s="87">
        <v>18</v>
      </c>
      <c r="AT386" s="87">
        <v>45</v>
      </c>
      <c r="AU386" s="87">
        <v>51</v>
      </c>
      <c r="AV386" s="88">
        <v>30</v>
      </c>
      <c r="AW386" s="88">
        <v>50</v>
      </c>
      <c r="AX386" s="88">
        <v>43</v>
      </c>
      <c r="AY386" s="88">
        <v>42</v>
      </c>
      <c r="AZ386" s="88">
        <v>44</v>
      </c>
      <c r="BA386" s="88">
        <v>37</v>
      </c>
      <c r="BB386" s="88">
        <v>42</v>
      </c>
      <c r="BC386" s="89">
        <v>42</v>
      </c>
      <c r="BD386" s="89">
        <v>42</v>
      </c>
      <c r="BE386" s="89">
        <v>43</v>
      </c>
      <c r="BF386" s="89">
        <v>42</v>
      </c>
      <c r="BG386" s="89">
        <v>43</v>
      </c>
      <c r="BH386" s="89">
        <v>42</v>
      </c>
      <c r="BI386" s="89">
        <v>42</v>
      </c>
      <c r="BJ386" s="89">
        <v>42</v>
      </c>
      <c r="BK386" s="89">
        <v>42</v>
      </c>
      <c r="BL386" s="89">
        <v>41</v>
      </c>
      <c r="BM386" s="89">
        <v>43</v>
      </c>
      <c r="BN386" s="90">
        <v>39</v>
      </c>
    </row>
    <row r="387" spans="1:66" x14ac:dyDescent="0.45">
      <c r="A387" s="78">
        <f t="shared" si="18"/>
        <v>304</v>
      </c>
      <c r="B387" s="79">
        <f t="shared" si="16"/>
        <v>30</v>
      </c>
      <c r="C387" s="140">
        <f t="shared" si="17"/>
        <v>21.333333333333332</v>
      </c>
      <c r="D387" s="140">
        <v>426</v>
      </c>
      <c r="E387" s="178" t="s">
        <v>125</v>
      </c>
      <c r="F387" s="76" t="s">
        <v>600</v>
      </c>
      <c r="G387" s="76" t="s">
        <v>648</v>
      </c>
      <c r="H387" s="86" t="s">
        <v>507</v>
      </c>
      <c r="I387" s="179" t="s">
        <v>1048</v>
      </c>
      <c r="J387" s="87">
        <v>31</v>
      </c>
      <c r="K387" s="87">
        <v>10</v>
      </c>
      <c r="L387" s="87">
        <v>21</v>
      </c>
      <c r="M387" s="87">
        <v>25</v>
      </c>
      <c r="N387" s="87">
        <v>40</v>
      </c>
      <c r="O387" s="87">
        <v>33</v>
      </c>
      <c r="P387" s="87">
        <v>62</v>
      </c>
      <c r="Q387" s="87">
        <v>24</v>
      </c>
      <c r="R387" s="87">
        <v>1</v>
      </c>
      <c r="S387" s="87">
        <v>52</v>
      </c>
      <c r="T387" s="87">
        <v>72</v>
      </c>
      <c r="U387" s="87">
        <v>33</v>
      </c>
      <c r="V387" s="87">
        <v>99</v>
      </c>
      <c r="W387" s="87">
        <v>33</v>
      </c>
      <c r="X387" s="87">
        <v>36</v>
      </c>
      <c r="Y387" s="87">
        <v>32</v>
      </c>
      <c r="Z387" s="87">
        <v>23</v>
      </c>
      <c r="AA387" s="87">
        <v>20</v>
      </c>
      <c r="AB387" s="87">
        <v>20</v>
      </c>
      <c r="AC387" s="87">
        <v>64</v>
      </c>
      <c r="AD387" s="87">
        <v>66</v>
      </c>
      <c r="AE387" s="87">
        <v>42</v>
      </c>
      <c r="AF387" s="87">
        <v>36</v>
      </c>
      <c r="AG387" s="87">
        <v>30</v>
      </c>
      <c r="AH387" s="87">
        <v>30</v>
      </c>
      <c r="AI387" s="87">
        <v>113</v>
      </c>
      <c r="AJ387" s="87">
        <v>29</v>
      </c>
      <c r="AK387" s="87">
        <v>23</v>
      </c>
      <c r="AL387" s="87">
        <v>8</v>
      </c>
      <c r="AM387" s="87">
        <v>26</v>
      </c>
      <c r="AN387" s="87">
        <v>26</v>
      </c>
      <c r="AO387" s="87">
        <v>9</v>
      </c>
      <c r="AP387" s="87">
        <v>52</v>
      </c>
      <c r="AQ387" s="87">
        <v>58</v>
      </c>
      <c r="AR387" s="87">
        <v>38</v>
      </c>
      <c r="AS387" s="87">
        <v>15</v>
      </c>
      <c r="AT387" s="87">
        <v>27</v>
      </c>
      <c r="AU387" s="87">
        <v>22</v>
      </c>
      <c r="AV387" s="88">
        <v>30</v>
      </c>
      <c r="AW387" s="88">
        <v>80</v>
      </c>
      <c r="AX387" s="88">
        <v>41</v>
      </c>
      <c r="AY387" s="88">
        <v>42</v>
      </c>
      <c r="AZ387" s="88">
        <v>41</v>
      </c>
      <c r="BA387" s="88">
        <v>47</v>
      </c>
      <c r="BB387" s="88">
        <v>44</v>
      </c>
      <c r="BC387" s="89">
        <v>44</v>
      </c>
      <c r="BD387" s="89">
        <v>45</v>
      </c>
      <c r="BE387" s="89">
        <v>45</v>
      </c>
      <c r="BF387" s="89">
        <v>40</v>
      </c>
      <c r="BG387" s="89">
        <v>41</v>
      </c>
      <c r="BH387" s="89">
        <v>41</v>
      </c>
      <c r="BI387" s="89">
        <v>41</v>
      </c>
      <c r="BJ387" s="89">
        <v>41</v>
      </c>
      <c r="BK387" s="89">
        <v>41</v>
      </c>
      <c r="BL387" s="89">
        <v>41</v>
      </c>
      <c r="BM387" s="89">
        <v>43</v>
      </c>
      <c r="BN387" s="90">
        <v>45</v>
      </c>
    </row>
    <row r="388" spans="1:66" x14ac:dyDescent="0.45">
      <c r="A388" s="78">
        <f t="shared" si="18"/>
        <v>466</v>
      </c>
      <c r="B388" s="79">
        <f t="shared" si="16"/>
        <v>51</v>
      </c>
      <c r="C388" s="140">
        <f t="shared" si="17"/>
        <v>24.333333333333332</v>
      </c>
      <c r="D388" s="140">
        <v>671</v>
      </c>
      <c r="E388" s="178" t="s">
        <v>125</v>
      </c>
      <c r="F388" s="76" t="s">
        <v>600</v>
      </c>
      <c r="G388" s="76" t="s">
        <v>648</v>
      </c>
      <c r="H388" s="86" t="s">
        <v>508</v>
      </c>
      <c r="I388" s="179" t="s">
        <v>1049</v>
      </c>
      <c r="J388" s="87">
        <v>32</v>
      </c>
      <c r="K388" s="87">
        <v>10</v>
      </c>
      <c r="L388" s="87">
        <v>6</v>
      </c>
      <c r="M388" s="87">
        <v>15</v>
      </c>
      <c r="N388" s="87">
        <v>16</v>
      </c>
      <c r="O388" s="87">
        <v>18</v>
      </c>
      <c r="P388" s="87">
        <v>32</v>
      </c>
      <c r="Q388" s="87">
        <v>20</v>
      </c>
      <c r="R388" s="87">
        <v>14</v>
      </c>
      <c r="S388" s="87">
        <v>339</v>
      </c>
      <c r="T388" s="87">
        <v>0</v>
      </c>
      <c r="U388" s="87">
        <v>0</v>
      </c>
      <c r="V388" s="87">
        <v>333</v>
      </c>
      <c r="W388" s="87">
        <v>20</v>
      </c>
      <c r="X388" s="87">
        <v>21</v>
      </c>
      <c r="Y388" s="87">
        <v>32</v>
      </c>
      <c r="Z388" s="87">
        <v>23</v>
      </c>
      <c r="AA388" s="87">
        <v>25</v>
      </c>
      <c r="AB388" s="87">
        <v>36</v>
      </c>
      <c r="AC388" s="87">
        <v>13</v>
      </c>
      <c r="AD388" s="87">
        <v>13</v>
      </c>
      <c r="AE388" s="87">
        <v>47</v>
      </c>
      <c r="AF388" s="87">
        <v>29</v>
      </c>
      <c r="AG388" s="87">
        <v>49</v>
      </c>
      <c r="AH388" s="87">
        <v>39</v>
      </c>
      <c r="AI388" s="87">
        <v>18</v>
      </c>
      <c r="AJ388" s="87">
        <v>31</v>
      </c>
      <c r="AK388" s="87">
        <v>45</v>
      </c>
      <c r="AL388" s="87">
        <v>23</v>
      </c>
      <c r="AM388" s="87">
        <v>37</v>
      </c>
      <c r="AN388" s="87">
        <v>58</v>
      </c>
      <c r="AO388" s="87">
        <v>14</v>
      </c>
      <c r="AP388" s="87">
        <v>73</v>
      </c>
      <c r="AQ388" s="87">
        <v>95</v>
      </c>
      <c r="AR388" s="87">
        <v>48</v>
      </c>
      <c r="AS388" s="87">
        <v>21</v>
      </c>
      <c r="AT388" s="87">
        <v>44</v>
      </c>
      <c r="AU388" s="87">
        <v>8</v>
      </c>
      <c r="AV388" s="88">
        <v>51</v>
      </c>
      <c r="AW388" s="88">
        <v>51</v>
      </c>
      <c r="AX388" s="88">
        <v>75</v>
      </c>
      <c r="AY388" s="88">
        <v>77</v>
      </c>
      <c r="AZ388" s="88">
        <v>75</v>
      </c>
      <c r="BA388" s="88">
        <v>76</v>
      </c>
      <c r="BB388" s="88">
        <v>73</v>
      </c>
      <c r="BC388" s="89">
        <v>82</v>
      </c>
      <c r="BD388" s="89">
        <v>75</v>
      </c>
      <c r="BE388" s="89">
        <v>74</v>
      </c>
      <c r="BF388" s="89">
        <v>72</v>
      </c>
      <c r="BG388" s="89">
        <v>74</v>
      </c>
      <c r="BH388" s="89">
        <v>75</v>
      </c>
      <c r="BI388" s="89">
        <v>75</v>
      </c>
      <c r="BJ388" s="89">
        <v>75</v>
      </c>
      <c r="BK388" s="89">
        <v>77</v>
      </c>
      <c r="BL388" s="89">
        <v>75</v>
      </c>
      <c r="BM388" s="89">
        <v>76</v>
      </c>
      <c r="BN388" s="90">
        <v>73</v>
      </c>
    </row>
    <row r="389" spans="1:66" x14ac:dyDescent="0.45">
      <c r="A389" s="78">
        <f t="shared" si="18"/>
        <v>515</v>
      </c>
      <c r="B389" s="79">
        <f t="shared" si="16"/>
        <v>25</v>
      </c>
      <c r="C389" s="140">
        <f t="shared" si="17"/>
        <v>20.666666666666668</v>
      </c>
      <c r="D389" s="140">
        <v>316</v>
      </c>
      <c r="E389" s="178" t="s">
        <v>125</v>
      </c>
      <c r="F389" s="76" t="s">
        <v>600</v>
      </c>
      <c r="G389" s="76" t="s">
        <v>648</v>
      </c>
      <c r="H389" s="86" t="s">
        <v>509</v>
      </c>
      <c r="I389" s="179" t="s">
        <v>1050</v>
      </c>
      <c r="J389" s="87">
        <v>11</v>
      </c>
      <c r="K389" s="87">
        <v>10</v>
      </c>
      <c r="L389" s="87">
        <v>9</v>
      </c>
      <c r="M389" s="87">
        <v>14</v>
      </c>
      <c r="N389" s="87">
        <v>8</v>
      </c>
      <c r="O389" s="87">
        <v>9</v>
      </c>
      <c r="P389" s="87">
        <v>29</v>
      </c>
      <c r="Q389" s="87">
        <v>13</v>
      </c>
      <c r="R389" s="87">
        <v>24</v>
      </c>
      <c r="S389" s="87">
        <v>75</v>
      </c>
      <c r="T389" s="87">
        <v>94</v>
      </c>
      <c r="U389" s="87">
        <v>41</v>
      </c>
      <c r="V389" s="87">
        <v>37</v>
      </c>
      <c r="W389" s="87">
        <v>23</v>
      </c>
      <c r="X389" s="87">
        <v>43</v>
      </c>
      <c r="Y389" s="87">
        <v>39</v>
      </c>
      <c r="Z389" s="87">
        <v>30</v>
      </c>
      <c r="AA389" s="87">
        <v>26</v>
      </c>
      <c r="AB389" s="87">
        <v>22</v>
      </c>
      <c r="AC389" s="87">
        <v>20</v>
      </c>
      <c r="AD389" s="87">
        <v>30</v>
      </c>
      <c r="AE389" s="87">
        <v>27</v>
      </c>
      <c r="AF389" s="87">
        <v>25</v>
      </c>
      <c r="AG389" s="87">
        <v>15</v>
      </c>
      <c r="AH389" s="87">
        <v>47</v>
      </c>
      <c r="AI389" s="87">
        <v>18</v>
      </c>
      <c r="AJ389" s="87">
        <v>17</v>
      </c>
      <c r="AK389" s="87">
        <v>18</v>
      </c>
      <c r="AL389" s="87">
        <v>17</v>
      </c>
      <c r="AM389" s="87">
        <v>23</v>
      </c>
      <c r="AN389" s="87">
        <v>23</v>
      </c>
      <c r="AO389" s="87">
        <v>15</v>
      </c>
      <c r="AP389" s="87">
        <v>51</v>
      </c>
      <c r="AQ389" s="87">
        <v>294</v>
      </c>
      <c r="AR389" s="87">
        <v>12</v>
      </c>
      <c r="AS389" s="87">
        <v>18</v>
      </c>
      <c r="AT389" s="87">
        <v>22</v>
      </c>
      <c r="AU389" s="87">
        <v>22</v>
      </c>
      <c r="AV389" s="88">
        <v>25</v>
      </c>
      <c r="AW389" s="88">
        <v>25</v>
      </c>
      <c r="AX389" s="88">
        <v>25</v>
      </c>
      <c r="AY389" s="88">
        <v>24</v>
      </c>
      <c r="AZ389" s="88">
        <v>27</v>
      </c>
      <c r="BA389" s="88">
        <v>27</v>
      </c>
      <c r="BB389" s="88">
        <v>24</v>
      </c>
      <c r="BC389" s="89">
        <v>25</v>
      </c>
      <c r="BD389" s="89">
        <v>24</v>
      </c>
      <c r="BE389" s="89">
        <v>30</v>
      </c>
      <c r="BF389" s="89">
        <v>24</v>
      </c>
      <c r="BG389" s="89">
        <v>27</v>
      </c>
      <c r="BH389" s="89">
        <v>25</v>
      </c>
      <c r="BI389" s="89">
        <v>25</v>
      </c>
      <c r="BJ389" s="89">
        <v>25</v>
      </c>
      <c r="BK389" s="89">
        <v>24</v>
      </c>
      <c r="BL389" s="89">
        <v>27</v>
      </c>
      <c r="BM389" s="89">
        <v>27</v>
      </c>
      <c r="BN389" s="90">
        <v>24</v>
      </c>
    </row>
    <row r="390" spans="1:66" x14ac:dyDescent="0.45">
      <c r="A390" s="78">
        <f t="shared" si="18"/>
        <v>103</v>
      </c>
      <c r="B390" s="79">
        <f t="shared" si="16"/>
        <v>10</v>
      </c>
      <c r="C390" s="140">
        <f t="shared" si="17"/>
        <v>21</v>
      </c>
      <c r="D390" s="140">
        <v>492</v>
      </c>
      <c r="E390" s="178" t="s">
        <v>125</v>
      </c>
      <c r="F390" s="76" t="s">
        <v>600</v>
      </c>
      <c r="G390" s="76" t="s">
        <v>648</v>
      </c>
      <c r="H390" s="86" t="s">
        <v>510</v>
      </c>
      <c r="I390" s="179" t="s">
        <v>1051</v>
      </c>
      <c r="J390" s="87">
        <v>5</v>
      </c>
      <c r="K390" s="87">
        <v>10</v>
      </c>
      <c r="L390" s="87">
        <v>4</v>
      </c>
      <c r="M390" s="87">
        <v>6</v>
      </c>
      <c r="N390" s="87">
        <v>10</v>
      </c>
      <c r="O390" s="87">
        <v>6</v>
      </c>
      <c r="P390" s="87">
        <v>9</v>
      </c>
      <c r="Q390" s="87">
        <v>18</v>
      </c>
      <c r="R390" s="87">
        <v>7</v>
      </c>
      <c r="S390" s="87">
        <v>275</v>
      </c>
      <c r="T390" s="87">
        <v>9</v>
      </c>
      <c r="U390" s="87">
        <v>5</v>
      </c>
      <c r="V390" s="87">
        <v>3</v>
      </c>
      <c r="W390" s="87">
        <v>357</v>
      </c>
      <c r="X390" s="87">
        <v>8</v>
      </c>
      <c r="Y390" s="87">
        <v>11</v>
      </c>
      <c r="Z390" s="87">
        <v>1</v>
      </c>
      <c r="AA390" s="87">
        <v>7</v>
      </c>
      <c r="AB390" s="87">
        <v>7</v>
      </c>
      <c r="AC390" s="87">
        <v>1</v>
      </c>
      <c r="AD390" s="87">
        <v>3</v>
      </c>
      <c r="AE390" s="87">
        <v>9</v>
      </c>
      <c r="AF390" s="87">
        <v>5</v>
      </c>
      <c r="AG390" s="87">
        <v>6</v>
      </c>
      <c r="AH390" s="87">
        <v>6</v>
      </c>
      <c r="AI390" s="87">
        <v>4</v>
      </c>
      <c r="AJ390" s="87">
        <v>7</v>
      </c>
      <c r="AK390" s="87">
        <v>11</v>
      </c>
      <c r="AL390" s="87">
        <v>2</v>
      </c>
      <c r="AM390" s="87">
        <v>1</v>
      </c>
      <c r="AN390" s="87">
        <v>0</v>
      </c>
      <c r="AO390" s="87">
        <v>8</v>
      </c>
      <c r="AP390" s="87">
        <v>1</v>
      </c>
      <c r="AQ390" s="87">
        <v>8</v>
      </c>
      <c r="AR390" s="87">
        <v>9</v>
      </c>
      <c r="AS390" s="87">
        <v>11</v>
      </c>
      <c r="AT390" s="87">
        <v>11</v>
      </c>
      <c r="AU390" s="87">
        <v>41</v>
      </c>
      <c r="AV390" s="88">
        <v>10</v>
      </c>
      <c r="AW390" s="88">
        <v>30</v>
      </c>
      <c r="AX390" s="88">
        <v>22</v>
      </c>
      <c r="AY390" s="88">
        <v>22</v>
      </c>
      <c r="AZ390" s="88">
        <v>22</v>
      </c>
      <c r="BA390" s="88">
        <v>22</v>
      </c>
      <c r="BB390" s="88">
        <v>22</v>
      </c>
      <c r="BC390" s="89">
        <v>22</v>
      </c>
      <c r="BD390" s="89">
        <v>22</v>
      </c>
      <c r="BE390" s="89">
        <v>22</v>
      </c>
      <c r="BF390" s="89">
        <v>22</v>
      </c>
      <c r="BG390" s="89">
        <v>23</v>
      </c>
      <c r="BH390" s="89">
        <v>23</v>
      </c>
      <c r="BI390" s="89">
        <v>23</v>
      </c>
      <c r="BJ390" s="89">
        <v>22</v>
      </c>
      <c r="BK390" s="89">
        <v>22</v>
      </c>
      <c r="BL390" s="89">
        <v>22</v>
      </c>
      <c r="BM390" s="89">
        <v>23</v>
      </c>
      <c r="BN390" s="90">
        <v>22</v>
      </c>
    </row>
    <row r="391" spans="1:66" x14ac:dyDescent="0.45">
      <c r="A391" s="78">
        <f t="shared" si="18"/>
        <v>3</v>
      </c>
      <c r="B391" s="79">
        <f t="shared" si="16"/>
        <v>3</v>
      </c>
      <c r="C391" s="140">
        <f t="shared" si="17"/>
        <v>0</v>
      </c>
      <c r="D391" s="140">
        <v>207</v>
      </c>
      <c r="E391" s="178" t="s">
        <v>125</v>
      </c>
      <c r="F391" s="76" t="s">
        <v>600</v>
      </c>
      <c r="G391" s="76" t="s">
        <v>648</v>
      </c>
      <c r="H391" s="86" t="s">
        <v>511</v>
      </c>
      <c r="I391" s="179" t="s">
        <v>1052</v>
      </c>
      <c r="J391" s="87">
        <v>5</v>
      </c>
      <c r="K391" s="87">
        <v>0</v>
      </c>
      <c r="L391" s="87">
        <v>2</v>
      </c>
      <c r="M391" s="87">
        <v>4</v>
      </c>
      <c r="N391" s="87">
        <v>0</v>
      </c>
      <c r="O391" s="87">
        <v>1</v>
      </c>
      <c r="P391" s="87">
        <v>0</v>
      </c>
      <c r="Q391" s="87">
        <v>0</v>
      </c>
      <c r="R391" s="87">
        <v>1</v>
      </c>
      <c r="S391" s="87">
        <v>0</v>
      </c>
      <c r="T391" s="87">
        <v>6</v>
      </c>
      <c r="U391" s="87">
        <v>2</v>
      </c>
      <c r="V391" s="87">
        <v>5</v>
      </c>
      <c r="W391" s="87">
        <v>0</v>
      </c>
      <c r="X391" s="87">
        <v>2</v>
      </c>
      <c r="Y391" s="87">
        <v>0</v>
      </c>
      <c r="Z391" s="87">
        <v>0</v>
      </c>
      <c r="AA391" s="87">
        <v>0</v>
      </c>
      <c r="AB391" s="87">
        <v>0</v>
      </c>
      <c r="AC391" s="87">
        <v>0</v>
      </c>
      <c r="AD391" s="87">
        <v>0</v>
      </c>
      <c r="AE391" s="87">
        <v>0</v>
      </c>
      <c r="AF391" s="87">
        <v>0</v>
      </c>
      <c r="AG391" s="87">
        <v>0</v>
      </c>
      <c r="AH391" s="87">
        <v>0</v>
      </c>
      <c r="AI391" s="87">
        <v>4</v>
      </c>
      <c r="AJ391" s="87">
        <v>0</v>
      </c>
      <c r="AK391" s="87">
        <v>1</v>
      </c>
      <c r="AL391" s="87">
        <v>0</v>
      </c>
      <c r="AM391" s="87">
        <v>0</v>
      </c>
      <c r="AN391" s="87">
        <v>0</v>
      </c>
      <c r="AO391" s="87">
        <v>1</v>
      </c>
      <c r="AP391" s="87">
        <v>1</v>
      </c>
      <c r="AQ391" s="87">
        <v>0</v>
      </c>
      <c r="AR391" s="87">
        <v>0</v>
      </c>
      <c r="AS391" s="87">
        <v>0</v>
      </c>
      <c r="AT391" s="87">
        <v>0</v>
      </c>
      <c r="AU391" s="87">
        <v>0</v>
      </c>
      <c r="AV391" s="88">
        <v>3</v>
      </c>
      <c r="AW391" s="88">
        <v>3</v>
      </c>
      <c r="AX391" s="88">
        <v>2</v>
      </c>
      <c r="AY391" s="88">
        <v>2</v>
      </c>
      <c r="AZ391" s="88">
        <v>2</v>
      </c>
      <c r="BA391" s="88">
        <v>2</v>
      </c>
      <c r="BB391" s="88">
        <v>2</v>
      </c>
      <c r="BC391" s="89">
        <v>2</v>
      </c>
      <c r="BD391" s="89">
        <v>2</v>
      </c>
      <c r="BE391" s="89">
        <v>2</v>
      </c>
      <c r="BF391" s="89">
        <v>2</v>
      </c>
      <c r="BG391" s="89">
        <v>2</v>
      </c>
      <c r="BH391" s="89">
        <v>2</v>
      </c>
      <c r="BI391" s="89">
        <v>2</v>
      </c>
      <c r="BJ391" s="89">
        <v>2</v>
      </c>
      <c r="BK391" s="89">
        <v>2</v>
      </c>
      <c r="BL391" s="89">
        <v>2</v>
      </c>
      <c r="BM391" s="89">
        <v>2</v>
      </c>
      <c r="BN391" s="90">
        <v>2</v>
      </c>
    </row>
    <row r="392" spans="1:66" x14ac:dyDescent="0.45">
      <c r="A392" s="78">
        <f t="shared" si="18"/>
        <v>163</v>
      </c>
      <c r="B392" s="79">
        <f t="shared" ref="B392:B455" si="19">SUM(AV392:AV392)</f>
        <v>23</v>
      </c>
      <c r="C392" s="140">
        <f t="shared" si="17"/>
        <v>24.666666666666668</v>
      </c>
      <c r="D392" s="140">
        <v>683</v>
      </c>
      <c r="E392" s="178" t="s">
        <v>125</v>
      </c>
      <c r="F392" s="76" t="s">
        <v>600</v>
      </c>
      <c r="G392" s="76" t="s">
        <v>648</v>
      </c>
      <c r="H392" s="86" t="s">
        <v>512</v>
      </c>
      <c r="I392" s="179" t="s">
        <v>1053</v>
      </c>
      <c r="J392" s="87">
        <v>12</v>
      </c>
      <c r="K392" s="87">
        <v>3</v>
      </c>
      <c r="L392" s="87">
        <v>5</v>
      </c>
      <c r="M392" s="87">
        <v>7</v>
      </c>
      <c r="N392" s="87">
        <v>4</v>
      </c>
      <c r="O392" s="87">
        <v>8</v>
      </c>
      <c r="P392" s="87">
        <v>9</v>
      </c>
      <c r="Q392" s="87">
        <v>3</v>
      </c>
      <c r="R392" s="87">
        <v>2</v>
      </c>
      <c r="S392" s="87">
        <v>2</v>
      </c>
      <c r="T392" s="87">
        <v>11</v>
      </c>
      <c r="U392" s="87">
        <v>10</v>
      </c>
      <c r="V392" s="87">
        <v>7</v>
      </c>
      <c r="W392" s="87">
        <v>2</v>
      </c>
      <c r="X392" s="87">
        <v>10</v>
      </c>
      <c r="Y392" s="87">
        <v>4</v>
      </c>
      <c r="Z392" s="87">
        <v>10</v>
      </c>
      <c r="AA392" s="87">
        <v>9</v>
      </c>
      <c r="AB392" s="87">
        <v>6</v>
      </c>
      <c r="AC392" s="87">
        <v>14</v>
      </c>
      <c r="AD392" s="87">
        <v>8</v>
      </c>
      <c r="AE392" s="87">
        <v>5</v>
      </c>
      <c r="AF392" s="87">
        <v>9</v>
      </c>
      <c r="AG392" s="87">
        <v>4</v>
      </c>
      <c r="AH392" s="87">
        <v>6</v>
      </c>
      <c r="AI392" s="87">
        <v>11</v>
      </c>
      <c r="AJ392" s="87">
        <v>12</v>
      </c>
      <c r="AK392" s="87">
        <v>6</v>
      </c>
      <c r="AL392" s="87">
        <v>11</v>
      </c>
      <c r="AM392" s="87">
        <v>7</v>
      </c>
      <c r="AN392" s="87">
        <v>13</v>
      </c>
      <c r="AO392" s="87">
        <v>1</v>
      </c>
      <c r="AP392" s="87">
        <v>12</v>
      </c>
      <c r="AQ392" s="87">
        <v>19</v>
      </c>
      <c r="AR392" s="87">
        <v>20</v>
      </c>
      <c r="AS392" s="87">
        <v>44</v>
      </c>
      <c r="AT392" s="87">
        <v>23</v>
      </c>
      <c r="AU392" s="87">
        <v>7</v>
      </c>
      <c r="AV392" s="88">
        <v>23</v>
      </c>
      <c r="AW392" s="88">
        <v>23</v>
      </c>
      <c r="AX392" s="88">
        <v>29</v>
      </c>
      <c r="AY392" s="88">
        <v>31</v>
      </c>
      <c r="AZ392" s="88">
        <v>31</v>
      </c>
      <c r="BA392" s="88">
        <v>29</v>
      </c>
      <c r="BB392" s="88">
        <v>30</v>
      </c>
      <c r="BC392" s="89">
        <v>31</v>
      </c>
      <c r="BD392" s="89">
        <v>29</v>
      </c>
      <c r="BE392" s="89">
        <v>29</v>
      </c>
      <c r="BF392" s="89">
        <v>30</v>
      </c>
      <c r="BG392" s="89">
        <v>30</v>
      </c>
      <c r="BH392" s="89">
        <v>31</v>
      </c>
      <c r="BI392" s="89">
        <v>31</v>
      </c>
      <c r="BJ392" s="89">
        <v>31</v>
      </c>
      <c r="BK392" s="89">
        <v>31</v>
      </c>
      <c r="BL392" s="89">
        <v>31</v>
      </c>
      <c r="BM392" s="89">
        <v>31</v>
      </c>
      <c r="BN392" s="90">
        <v>31</v>
      </c>
    </row>
    <row r="393" spans="1:66" x14ac:dyDescent="0.45">
      <c r="A393" s="78">
        <f t="shared" si="18"/>
        <v>12</v>
      </c>
      <c r="B393" s="79">
        <f t="shared" si="19"/>
        <v>2</v>
      </c>
      <c r="C393" s="140">
        <f t="shared" ref="C393:C456" si="20">IFERROR(AVERAGE(AS393:AU393),0)</f>
        <v>1</v>
      </c>
      <c r="D393" s="140">
        <v>282</v>
      </c>
      <c r="E393" s="178" t="s">
        <v>125</v>
      </c>
      <c r="F393" s="76" t="s">
        <v>600</v>
      </c>
      <c r="G393" s="76" t="s">
        <v>648</v>
      </c>
      <c r="H393" s="86" t="s">
        <v>513</v>
      </c>
      <c r="I393" s="179" t="s">
        <v>1054</v>
      </c>
      <c r="J393" s="87">
        <v>0</v>
      </c>
      <c r="K393" s="87">
        <v>0</v>
      </c>
      <c r="L393" s="87">
        <v>1</v>
      </c>
      <c r="M393" s="87">
        <v>1</v>
      </c>
      <c r="N393" s="87">
        <v>0</v>
      </c>
      <c r="O393" s="87">
        <v>0</v>
      </c>
      <c r="P393" s="87">
        <v>0</v>
      </c>
      <c r="Q393" s="87">
        <v>0</v>
      </c>
      <c r="R393" s="87">
        <v>3</v>
      </c>
      <c r="S393" s="87">
        <v>0</v>
      </c>
      <c r="T393" s="87">
        <v>0</v>
      </c>
      <c r="U393" s="87">
        <v>1</v>
      </c>
      <c r="V393" s="87">
        <v>0</v>
      </c>
      <c r="W393" s="87">
        <v>1</v>
      </c>
      <c r="X393" s="87">
        <v>3</v>
      </c>
      <c r="Y393" s="87">
        <v>0</v>
      </c>
      <c r="Z393" s="87">
        <v>1</v>
      </c>
      <c r="AA393" s="87">
        <v>3</v>
      </c>
      <c r="AB393" s="87">
        <v>0</v>
      </c>
      <c r="AC393" s="87">
        <v>0</v>
      </c>
      <c r="AD393" s="87">
        <v>0</v>
      </c>
      <c r="AE393" s="87">
        <v>0</v>
      </c>
      <c r="AF393" s="87">
        <v>0</v>
      </c>
      <c r="AG393" s="87">
        <v>0</v>
      </c>
      <c r="AH393" s="87">
        <v>0</v>
      </c>
      <c r="AI393" s="87">
        <v>1</v>
      </c>
      <c r="AJ393" s="87">
        <v>0</v>
      </c>
      <c r="AK393" s="87">
        <v>2</v>
      </c>
      <c r="AL393" s="87">
        <v>0</v>
      </c>
      <c r="AM393" s="87">
        <v>3</v>
      </c>
      <c r="AN393" s="87">
        <v>0</v>
      </c>
      <c r="AO393" s="87">
        <v>0</v>
      </c>
      <c r="AP393" s="87">
        <v>2</v>
      </c>
      <c r="AQ393" s="87">
        <v>0</v>
      </c>
      <c r="AR393" s="87">
        <v>2</v>
      </c>
      <c r="AS393" s="87">
        <v>1</v>
      </c>
      <c r="AT393" s="87">
        <v>2</v>
      </c>
      <c r="AU393" s="87">
        <v>0</v>
      </c>
      <c r="AV393" s="88">
        <v>2</v>
      </c>
      <c r="AW393" s="88">
        <v>2</v>
      </c>
      <c r="AX393" s="88">
        <v>1</v>
      </c>
      <c r="AY393" s="88">
        <v>1</v>
      </c>
      <c r="AZ393" s="88">
        <v>1</v>
      </c>
      <c r="BA393" s="88">
        <v>1</v>
      </c>
      <c r="BB393" s="88">
        <v>1</v>
      </c>
      <c r="BC393" s="89">
        <v>1</v>
      </c>
      <c r="BD393" s="89">
        <v>1</v>
      </c>
      <c r="BE393" s="89">
        <v>1</v>
      </c>
      <c r="BF393" s="89">
        <v>1</v>
      </c>
      <c r="BG393" s="89">
        <v>1</v>
      </c>
      <c r="BH393" s="89">
        <v>1</v>
      </c>
      <c r="BI393" s="89">
        <v>1</v>
      </c>
      <c r="BJ393" s="89">
        <v>1</v>
      </c>
      <c r="BK393" s="89">
        <v>1</v>
      </c>
      <c r="BL393" s="89">
        <v>1</v>
      </c>
      <c r="BM393" s="89">
        <v>1</v>
      </c>
      <c r="BN393" s="90">
        <v>1</v>
      </c>
    </row>
    <row r="394" spans="1:66" x14ac:dyDescent="0.45">
      <c r="A394" s="78">
        <f t="shared" ref="A394:A457" si="21">SUM(AK394:AU394)</f>
        <v>1760</v>
      </c>
      <c r="B394" s="79">
        <f t="shared" si="19"/>
        <v>100</v>
      </c>
      <c r="C394" s="140">
        <f t="shared" si="20"/>
        <v>91</v>
      </c>
      <c r="D394" s="140">
        <v>2831</v>
      </c>
      <c r="E394" s="178" t="s">
        <v>125</v>
      </c>
      <c r="F394" s="76" t="s">
        <v>601</v>
      </c>
      <c r="G394" s="76" t="s">
        <v>649</v>
      </c>
      <c r="H394" s="86" t="s">
        <v>514</v>
      </c>
      <c r="I394" s="179" t="s">
        <v>1055</v>
      </c>
      <c r="J394" s="87">
        <v>877</v>
      </c>
      <c r="K394" s="87">
        <v>1444</v>
      </c>
      <c r="L394" s="87">
        <v>736</v>
      </c>
      <c r="M394" s="87">
        <v>638</v>
      </c>
      <c r="N394" s="87">
        <v>371</v>
      </c>
      <c r="O394" s="87">
        <v>226</v>
      </c>
      <c r="P394" s="87">
        <v>397</v>
      </c>
      <c r="Q394" s="87">
        <v>276</v>
      </c>
      <c r="R394" s="87">
        <v>261</v>
      </c>
      <c r="S394" s="87">
        <v>178</v>
      </c>
      <c r="T394" s="87">
        <v>71</v>
      </c>
      <c r="U394" s="87">
        <v>134</v>
      </c>
      <c r="V394" s="87">
        <v>308</v>
      </c>
      <c r="W394" s="87">
        <v>502</v>
      </c>
      <c r="X394" s="87">
        <v>2551</v>
      </c>
      <c r="Y394" s="87">
        <v>487</v>
      </c>
      <c r="Z394" s="87">
        <v>2</v>
      </c>
      <c r="AA394" s="87">
        <v>0</v>
      </c>
      <c r="AB394" s="87">
        <v>241</v>
      </c>
      <c r="AC394" s="87">
        <v>682</v>
      </c>
      <c r="AD394" s="87">
        <v>171</v>
      </c>
      <c r="AE394" s="87">
        <v>132</v>
      </c>
      <c r="AF394" s="87">
        <v>132</v>
      </c>
      <c r="AG394" s="87">
        <v>80</v>
      </c>
      <c r="AH394" s="87">
        <v>64</v>
      </c>
      <c r="AI394" s="87">
        <v>102</v>
      </c>
      <c r="AJ394" s="87">
        <v>132</v>
      </c>
      <c r="AK394" s="87">
        <v>121</v>
      </c>
      <c r="AL394" s="87">
        <v>127</v>
      </c>
      <c r="AM394" s="87">
        <v>134</v>
      </c>
      <c r="AN394" s="87">
        <v>94</v>
      </c>
      <c r="AO394" s="87">
        <v>254</v>
      </c>
      <c r="AP394" s="87">
        <v>298</v>
      </c>
      <c r="AQ394" s="87">
        <v>252</v>
      </c>
      <c r="AR394" s="87">
        <v>207</v>
      </c>
      <c r="AS394" s="87">
        <v>77</v>
      </c>
      <c r="AT394" s="87">
        <v>78</v>
      </c>
      <c r="AU394" s="87">
        <v>118</v>
      </c>
      <c r="AV394" s="88">
        <v>100</v>
      </c>
      <c r="AW394" s="88">
        <v>100</v>
      </c>
      <c r="AX394" s="88">
        <v>116</v>
      </c>
      <c r="AY394" s="88">
        <v>112</v>
      </c>
      <c r="AZ394" s="88">
        <v>19</v>
      </c>
      <c r="BA394" s="88">
        <v>15</v>
      </c>
      <c r="BB394" s="88">
        <v>17</v>
      </c>
      <c r="BC394" s="89">
        <v>26</v>
      </c>
      <c r="BD394" s="89">
        <v>19</v>
      </c>
      <c r="BE394" s="89">
        <v>21</v>
      </c>
      <c r="BF394" s="89">
        <v>24</v>
      </c>
      <c r="BG394" s="89">
        <v>24</v>
      </c>
      <c r="BH394" s="89">
        <v>34</v>
      </c>
      <c r="BI394" s="89">
        <v>29</v>
      </c>
      <c r="BJ394" s="89">
        <v>25</v>
      </c>
      <c r="BK394" s="89">
        <v>21</v>
      </c>
      <c r="BL394" s="89">
        <v>19</v>
      </c>
      <c r="BM394" s="89">
        <v>15</v>
      </c>
      <c r="BN394" s="90">
        <v>17</v>
      </c>
    </row>
    <row r="395" spans="1:66" x14ac:dyDescent="0.45">
      <c r="A395" s="78">
        <f t="shared" si="21"/>
        <v>39908</v>
      </c>
      <c r="B395" s="79">
        <f t="shared" si="19"/>
        <v>2800</v>
      </c>
      <c r="C395" s="140">
        <f t="shared" si="20"/>
        <v>2569.6666666666665</v>
      </c>
      <c r="D395" s="140">
        <v>31464</v>
      </c>
      <c r="E395" s="178" t="s">
        <v>125</v>
      </c>
      <c r="F395" s="76" t="s">
        <v>601</v>
      </c>
      <c r="G395" s="76" t="s">
        <v>649</v>
      </c>
      <c r="H395" s="86" t="s">
        <v>515</v>
      </c>
      <c r="I395" s="179" t="s">
        <v>1056</v>
      </c>
      <c r="J395" s="87">
        <v>12331</v>
      </c>
      <c r="K395" s="87">
        <v>19060</v>
      </c>
      <c r="L395" s="87">
        <v>8529</v>
      </c>
      <c r="M395" s="87">
        <v>10422</v>
      </c>
      <c r="N395" s="87">
        <v>9540</v>
      </c>
      <c r="O395" s="87">
        <v>8384</v>
      </c>
      <c r="P395" s="87">
        <v>7535</v>
      </c>
      <c r="Q395" s="87">
        <v>7387</v>
      </c>
      <c r="R395" s="87">
        <v>7869</v>
      </c>
      <c r="S395" s="87">
        <v>4714</v>
      </c>
      <c r="T395" s="87">
        <v>7904</v>
      </c>
      <c r="U395" s="87">
        <v>8908</v>
      </c>
      <c r="V395" s="87">
        <v>10032</v>
      </c>
      <c r="W395" s="87">
        <v>9623</v>
      </c>
      <c r="X395" s="87">
        <v>12809</v>
      </c>
      <c r="Y395" s="87">
        <v>6733</v>
      </c>
      <c r="Z395" s="87">
        <v>2547</v>
      </c>
      <c r="AA395" s="87">
        <v>3134</v>
      </c>
      <c r="AB395" s="87">
        <v>4206</v>
      </c>
      <c r="AC395" s="87">
        <v>4415</v>
      </c>
      <c r="AD395" s="87">
        <v>7398</v>
      </c>
      <c r="AE395" s="87">
        <v>6875</v>
      </c>
      <c r="AF395" s="87">
        <v>3846</v>
      </c>
      <c r="AG395" s="87">
        <v>3955</v>
      </c>
      <c r="AH395" s="87">
        <v>3005</v>
      </c>
      <c r="AI395" s="87">
        <v>3197</v>
      </c>
      <c r="AJ395" s="87">
        <v>5498</v>
      </c>
      <c r="AK395" s="87">
        <v>4257</v>
      </c>
      <c r="AL395" s="87">
        <v>3526</v>
      </c>
      <c r="AM395" s="87">
        <v>3978</v>
      </c>
      <c r="AN395" s="87">
        <v>3160</v>
      </c>
      <c r="AO395" s="87">
        <v>7547</v>
      </c>
      <c r="AP395" s="87">
        <v>4272</v>
      </c>
      <c r="AQ395" s="87">
        <v>3156</v>
      </c>
      <c r="AR395" s="87">
        <v>2303</v>
      </c>
      <c r="AS395" s="87">
        <v>3414</v>
      </c>
      <c r="AT395" s="87">
        <v>1852</v>
      </c>
      <c r="AU395" s="87">
        <v>2443</v>
      </c>
      <c r="AV395" s="88">
        <v>2800</v>
      </c>
      <c r="AW395" s="88">
        <v>2800</v>
      </c>
      <c r="AX395" s="88">
        <v>2757</v>
      </c>
      <c r="AY395" s="88">
        <v>2757</v>
      </c>
      <c r="AZ395" s="88">
        <v>430</v>
      </c>
      <c r="BA395" s="88">
        <v>430</v>
      </c>
      <c r="BB395" s="88">
        <v>430</v>
      </c>
      <c r="BC395" s="89">
        <v>430</v>
      </c>
      <c r="BD395" s="89">
        <v>430</v>
      </c>
      <c r="BE395" s="89">
        <v>430</v>
      </c>
      <c r="BF395" s="89">
        <v>430</v>
      </c>
      <c r="BG395" s="89">
        <v>430</v>
      </c>
      <c r="BH395" s="89">
        <v>430</v>
      </c>
      <c r="BI395" s="89">
        <v>430</v>
      </c>
      <c r="BJ395" s="89">
        <v>430</v>
      </c>
      <c r="BK395" s="89">
        <v>430</v>
      </c>
      <c r="BL395" s="89">
        <v>430</v>
      </c>
      <c r="BM395" s="89">
        <v>430</v>
      </c>
      <c r="BN395" s="90">
        <v>430</v>
      </c>
    </row>
    <row r="396" spans="1:66" x14ac:dyDescent="0.45">
      <c r="A396" s="78">
        <f t="shared" si="21"/>
        <v>4195</v>
      </c>
      <c r="B396" s="79">
        <f t="shared" si="19"/>
        <v>450</v>
      </c>
      <c r="C396" s="140">
        <f t="shared" si="20"/>
        <v>405.66666666666669</v>
      </c>
      <c r="D396" s="140">
        <v>546</v>
      </c>
      <c r="E396" s="178" t="s">
        <v>125</v>
      </c>
      <c r="F396" s="76" t="s">
        <v>602</v>
      </c>
      <c r="G396" s="76" t="s">
        <v>650</v>
      </c>
      <c r="H396" s="86" t="s">
        <v>516</v>
      </c>
      <c r="I396" s="179" t="s">
        <v>1057</v>
      </c>
      <c r="J396" s="87">
        <v>402</v>
      </c>
      <c r="K396" s="87">
        <v>253</v>
      </c>
      <c r="L396" s="87">
        <v>245</v>
      </c>
      <c r="M396" s="87">
        <v>486</v>
      </c>
      <c r="N396" s="87">
        <v>415</v>
      </c>
      <c r="O396" s="87">
        <v>378</v>
      </c>
      <c r="P396" s="87">
        <v>354</v>
      </c>
      <c r="Q396" s="87">
        <v>155</v>
      </c>
      <c r="R396" s="87">
        <v>319</v>
      </c>
      <c r="S396" s="87">
        <v>431</v>
      </c>
      <c r="T396" s="87">
        <v>389</v>
      </c>
      <c r="U396" s="87">
        <v>324</v>
      </c>
      <c r="V396" s="87">
        <v>358</v>
      </c>
      <c r="W396" s="87">
        <v>366</v>
      </c>
      <c r="X396" s="87">
        <v>236</v>
      </c>
      <c r="Y396" s="87">
        <v>350</v>
      </c>
      <c r="Z396" s="87">
        <v>139</v>
      </c>
      <c r="AA396" s="87">
        <v>294</v>
      </c>
      <c r="AB396" s="87">
        <v>333</v>
      </c>
      <c r="AC396" s="87">
        <v>227</v>
      </c>
      <c r="AD396" s="87">
        <v>253</v>
      </c>
      <c r="AE396" s="87">
        <v>104</v>
      </c>
      <c r="AF396" s="87">
        <v>207</v>
      </c>
      <c r="AG396" s="87">
        <v>43</v>
      </c>
      <c r="AH396" s="87">
        <v>114</v>
      </c>
      <c r="AI396" s="87">
        <v>206</v>
      </c>
      <c r="AJ396" s="87">
        <v>199</v>
      </c>
      <c r="AK396" s="87">
        <v>153</v>
      </c>
      <c r="AL396" s="87">
        <v>61</v>
      </c>
      <c r="AM396" s="87">
        <v>301</v>
      </c>
      <c r="AN396" s="87">
        <v>464</v>
      </c>
      <c r="AO396" s="87">
        <v>357</v>
      </c>
      <c r="AP396" s="87">
        <v>500</v>
      </c>
      <c r="AQ396" s="87">
        <v>508</v>
      </c>
      <c r="AR396" s="87">
        <v>634</v>
      </c>
      <c r="AS396" s="87">
        <v>581</v>
      </c>
      <c r="AT396" s="87">
        <v>317</v>
      </c>
      <c r="AU396" s="87">
        <v>319</v>
      </c>
      <c r="AV396" s="88">
        <v>450</v>
      </c>
      <c r="AW396" s="88">
        <v>450</v>
      </c>
      <c r="AX396" s="88">
        <v>1</v>
      </c>
      <c r="AY396" s="88">
        <v>1</v>
      </c>
      <c r="AZ396" s="88">
        <v>1</v>
      </c>
      <c r="BA396" s="88">
        <v>1</v>
      </c>
      <c r="BB396" s="88">
        <v>1</v>
      </c>
      <c r="BC396" s="89">
        <v>1</v>
      </c>
      <c r="BD396" s="89">
        <v>1</v>
      </c>
      <c r="BE396" s="89">
        <v>1</v>
      </c>
      <c r="BF396" s="89">
        <v>1</v>
      </c>
      <c r="BG396" s="89">
        <v>1</v>
      </c>
      <c r="BH396" s="89">
        <v>1</v>
      </c>
      <c r="BI396" s="89">
        <v>1</v>
      </c>
      <c r="BJ396" s="89">
        <v>1</v>
      </c>
      <c r="BK396" s="89">
        <v>1</v>
      </c>
      <c r="BL396" s="89">
        <v>1</v>
      </c>
      <c r="BM396" s="89">
        <v>1</v>
      </c>
      <c r="BN396" s="90">
        <v>1</v>
      </c>
    </row>
    <row r="397" spans="1:66" x14ac:dyDescent="0.45">
      <c r="A397" s="78">
        <f t="shared" si="21"/>
        <v>264</v>
      </c>
      <c r="B397" s="79">
        <f t="shared" si="19"/>
        <v>20</v>
      </c>
      <c r="C397" s="140">
        <f t="shared" si="20"/>
        <v>25</v>
      </c>
      <c r="D397" s="140">
        <v>48</v>
      </c>
      <c r="E397" s="178" t="s">
        <v>125</v>
      </c>
      <c r="F397" s="76" t="s">
        <v>602</v>
      </c>
      <c r="G397" s="76" t="s">
        <v>650</v>
      </c>
      <c r="H397" s="86" t="s">
        <v>517</v>
      </c>
      <c r="I397" s="179" t="s">
        <v>1058</v>
      </c>
      <c r="J397" s="87">
        <v>16</v>
      </c>
      <c r="K397" s="87">
        <v>24</v>
      </c>
      <c r="L397" s="87">
        <v>64</v>
      </c>
      <c r="M397" s="87">
        <v>18</v>
      </c>
      <c r="N397" s="87">
        <v>63</v>
      </c>
      <c r="O397" s="87">
        <v>16</v>
      </c>
      <c r="P397" s="87">
        <v>35</v>
      </c>
      <c r="Q397" s="87">
        <v>0</v>
      </c>
      <c r="R397" s="87">
        <v>0</v>
      </c>
      <c r="S397" s="87">
        <v>0</v>
      </c>
      <c r="T397" s="87">
        <v>46</v>
      </c>
      <c r="U397" s="87">
        <v>20</v>
      </c>
      <c r="V397" s="87">
        <v>47</v>
      </c>
      <c r="W397" s="87">
        <v>72</v>
      </c>
      <c r="X397" s="87">
        <v>68</v>
      </c>
      <c r="Y397" s="87">
        <v>0</v>
      </c>
      <c r="Z397" s="87">
        <v>0</v>
      </c>
      <c r="AA397" s="87">
        <v>6</v>
      </c>
      <c r="AB397" s="87">
        <v>0</v>
      </c>
      <c r="AC397" s="87">
        <v>0</v>
      </c>
      <c r="AD397" s="87">
        <v>18</v>
      </c>
      <c r="AE397" s="87">
        <v>28</v>
      </c>
      <c r="AF397" s="87">
        <v>71</v>
      </c>
      <c r="AG397" s="87">
        <v>9</v>
      </c>
      <c r="AH397" s="87">
        <v>0</v>
      </c>
      <c r="AI397" s="87">
        <v>0</v>
      </c>
      <c r="AJ397" s="87">
        <v>24</v>
      </c>
      <c r="AK397" s="87">
        <v>25</v>
      </c>
      <c r="AL397" s="87">
        <v>14</v>
      </c>
      <c r="AM397" s="87">
        <v>41</v>
      </c>
      <c r="AN397" s="87">
        <v>12</v>
      </c>
      <c r="AO397" s="87">
        <v>20</v>
      </c>
      <c r="AP397" s="87">
        <v>11</v>
      </c>
      <c r="AQ397" s="87">
        <v>8</v>
      </c>
      <c r="AR397" s="87">
        <v>58</v>
      </c>
      <c r="AS397" s="87">
        <v>41</v>
      </c>
      <c r="AT397" s="87">
        <v>30</v>
      </c>
      <c r="AU397" s="87">
        <v>4</v>
      </c>
      <c r="AV397" s="88">
        <v>20</v>
      </c>
      <c r="AW397" s="88">
        <v>20</v>
      </c>
      <c r="AX397" s="88">
        <v>0</v>
      </c>
      <c r="AY397" s="88">
        <v>0</v>
      </c>
      <c r="AZ397" s="88">
        <v>0</v>
      </c>
      <c r="BA397" s="88">
        <v>0</v>
      </c>
      <c r="BB397" s="88">
        <v>0</v>
      </c>
      <c r="BC397" s="89">
        <v>0</v>
      </c>
      <c r="BD397" s="89">
        <v>0</v>
      </c>
      <c r="BE397" s="89">
        <v>0</v>
      </c>
      <c r="BF397" s="89">
        <v>0</v>
      </c>
      <c r="BG397" s="89">
        <v>0</v>
      </c>
      <c r="BH397" s="89">
        <v>0</v>
      </c>
      <c r="BI397" s="89">
        <v>0</v>
      </c>
      <c r="BJ397" s="89">
        <v>0</v>
      </c>
      <c r="BK397" s="89">
        <v>0</v>
      </c>
      <c r="BL397" s="89">
        <v>0</v>
      </c>
      <c r="BM397" s="89">
        <v>0</v>
      </c>
      <c r="BN397" s="90">
        <v>0</v>
      </c>
    </row>
    <row r="398" spans="1:66" x14ac:dyDescent="0.45">
      <c r="A398" s="78">
        <f t="shared" si="21"/>
        <v>1560</v>
      </c>
      <c r="B398" s="79">
        <f t="shared" si="19"/>
        <v>80</v>
      </c>
      <c r="C398" s="140">
        <f t="shared" si="20"/>
        <v>96.666666666666671</v>
      </c>
      <c r="D398" s="140">
        <v>950</v>
      </c>
      <c r="E398" s="178" t="s">
        <v>125</v>
      </c>
      <c r="F398" s="76" t="s">
        <v>602</v>
      </c>
      <c r="G398" s="76" t="s">
        <v>651</v>
      </c>
      <c r="H398" s="86" t="s">
        <v>518</v>
      </c>
      <c r="I398" s="179" t="s">
        <v>1059</v>
      </c>
      <c r="J398" s="87">
        <v>3</v>
      </c>
      <c r="K398" s="87">
        <v>9</v>
      </c>
      <c r="L398" s="87">
        <v>6</v>
      </c>
      <c r="M398" s="87">
        <v>22</v>
      </c>
      <c r="N398" s="87">
        <v>33</v>
      </c>
      <c r="O398" s="87">
        <v>21</v>
      </c>
      <c r="P398" s="87">
        <v>20</v>
      </c>
      <c r="Q398" s="87">
        <v>18</v>
      </c>
      <c r="R398" s="87">
        <v>21</v>
      </c>
      <c r="S398" s="87">
        <v>25</v>
      </c>
      <c r="T398" s="87">
        <v>31</v>
      </c>
      <c r="U398" s="87">
        <v>6</v>
      </c>
      <c r="V398" s="87">
        <v>67</v>
      </c>
      <c r="W398" s="87">
        <v>66</v>
      </c>
      <c r="X398" s="87">
        <v>3</v>
      </c>
      <c r="Y398" s="87">
        <v>0</v>
      </c>
      <c r="Z398" s="87">
        <v>0</v>
      </c>
      <c r="AA398" s="87">
        <v>0</v>
      </c>
      <c r="AB398" s="87">
        <v>69</v>
      </c>
      <c r="AC398" s="87">
        <v>21</v>
      </c>
      <c r="AD398" s="87">
        <v>37</v>
      </c>
      <c r="AE398" s="87">
        <v>37</v>
      </c>
      <c r="AF398" s="87">
        <v>83</v>
      </c>
      <c r="AG398" s="87">
        <v>63</v>
      </c>
      <c r="AH398" s="87">
        <v>23</v>
      </c>
      <c r="AI398" s="87">
        <v>81</v>
      </c>
      <c r="AJ398" s="87">
        <v>77</v>
      </c>
      <c r="AK398" s="87">
        <v>126</v>
      </c>
      <c r="AL398" s="87">
        <v>232</v>
      </c>
      <c r="AM398" s="87">
        <v>275</v>
      </c>
      <c r="AN398" s="87">
        <v>18</v>
      </c>
      <c r="AO398" s="87">
        <v>0</v>
      </c>
      <c r="AP398" s="87">
        <v>213</v>
      </c>
      <c r="AQ398" s="87">
        <v>375</v>
      </c>
      <c r="AR398" s="87">
        <v>31</v>
      </c>
      <c r="AS398" s="87">
        <v>74</v>
      </c>
      <c r="AT398" s="87">
        <v>102</v>
      </c>
      <c r="AU398" s="87">
        <v>114</v>
      </c>
      <c r="AV398" s="88">
        <v>80</v>
      </c>
      <c r="AW398" s="88">
        <v>107</v>
      </c>
      <c r="AX398" s="88">
        <v>124</v>
      </c>
      <c r="AY398" s="88">
        <v>124</v>
      </c>
      <c r="AZ398" s="88">
        <v>124</v>
      </c>
      <c r="BA398" s="88">
        <v>124</v>
      </c>
      <c r="BB398" s="88">
        <v>124</v>
      </c>
      <c r="BC398" s="89">
        <v>124</v>
      </c>
      <c r="BD398" s="89">
        <v>124</v>
      </c>
      <c r="BE398" s="89">
        <v>124</v>
      </c>
      <c r="BF398" s="89">
        <v>124</v>
      </c>
      <c r="BG398" s="89">
        <v>124</v>
      </c>
      <c r="BH398" s="89">
        <v>124</v>
      </c>
      <c r="BI398" s="89">
        <v>124</v>
      </c>
      <c r="BJ398" s="89">
        <v>124</v>
      </c>
      <c r="BK398" s="89">
        <v>124</v>
      </c>
      <c r="BL398" s="89">
        <v>124</v>
      </c>
      <c r="BM398" s="89">
        <v>124</v>
      </c>
      <c r="BN398" s="90">
        <v>124</v>
      </c>
    </row>
    <row r="399" spans="1:66" x14ac:dyDescent="0.45">
      <c r="A399" s="78">
        <f t="shared" si="21"/>
        <v>9920</v>
      </c>
      <c r="B399" s="79">
        <f t="shared" si="19"/>
        <v>900</v>
      </c>
      <c r="C399" s="140">
        <f t="shared" si="20"/>
        <v>640</v>
      </c>
      <c r="D399" s="140">
        <v>4817</v>
      </c>
      <c r="E399" s="178" t="s">
        <v>125</v>
      </c>
      <c r="F399" s="76" t="s">
        <v>602</v>
      </c>
      <c r="G399" s="76" t="s">
        <v>651</v>
      </c>
      <c r="H399" s="86" t="s">
        <v>519</v>
      </c>
      <c r="I399" s="179" t="s">
        <v>1060</v>
      </c>
      <c r="J399" s="87">
        <v>3630</v>
      </c>
      <c r="K399" s="87">
        <v>2512</v>
      </c>
      <c r="L399" s="87">
        <v>683</v>
      </c>
      <c r="M399" s="87">
        <v>4279</v>
      </c>
      <c r="N399" s="87">
        <v>1643</v>
      </c>
      <c r="O399" s="87">
        <v>956</v>
      </c>
      <c r="P399" s="87">
        <v>150</v>
      </c>
      <c r="Q399" s="87">
        <v>210</v>
      </c>
      <c r="R399" s="87">
        <v>256</v>
      </c>
      <c r="S399" s="87">
        <v>226</v>
      </c>
      <c r="T399" s="87">
        <v>392</v>
      </c>
      <c r="U399" s="87">
        <v>319</v>
      </c>
      <c r="V399" s="87">
        <v>452</v>
      </c>
      <c r="W399" s="87">
        <v>335</v>
      </c>
      <c r="X399" s="87">
        <v>444</v>
      </c>
      <c r="Y399" s="87">
        <v>315</v>
      </c>
      <c r="Z399" s="87">
        <v>227</v>
      </c>
      <c r="AA399" s="87">
        <v>353</v>
      </c>
      <c r="AB399" s="87">
        <v>397</v>
      </c>
      <c r="AC399" s="87">
        <v>702</v>
      </c>
      <c r="AD399" s="87">
        <v>445</v>
      </c>
      <c r="AE399" s="87">
        <v>1174</v>
      </c>
      <c r="AF399" s="87">
        <v>1437</v>
      </c>
      <c r="AG399" s="87">
        <v>2315</v>
      </c>
      <c r="AH399" s="87">
        <v>4025</v>
      </c>
      <c r="AI399" s="87">
        <v>997</v>
      </c>
      <c r="AJ399" s="87">
        <v>2344</v>
      </c>
      <c r="AK399" s="87">
        <v>910</v>
      </c>
      <c r="AL399" s="87">
        <v>852</v>
      </c>
      <c r="AM399" s="87">
        <v>1244</v>
      </c>
      <c r="AN399" s="87">
        <v>1083</v>
      </c>
      <c r="AO399" s="87">
        <v>236</v>
      </c>
      <c r="AP399" s="87">
        <v>996</v>
      </c>
      <c r="AQ399" s="87">
        <v>2196</v>
      </c>
      <c r="AR399" s="87">
        <v>483</v>
      </c>
      <c r="AS399" s="87">
        <v>468</v>
      </c>
      <c r="AT399" s="87">
        <v>850</v>
      </c>
      <c r="AU399" s="87">
        <v>602</v>
      </c>
      <c r="AV399" s="88">
        <v>900</v>
      </c>
      <c r="AW399" s="88">
        <v>850</v>
      </c>
      <c r="AX399" s="88">
        <v>857</v>
      </c>
      <c r="AY399" s="88">
        <v>857</v>
      </c>
      <c r="AZ399" s="88">
        <v>857</v>
      </c>
      <c r="BA399" s="88">
        <v>857</v>
      </c>
      <c r="BB399" s="88">
        <v>857</v>
      </c>
      <c r="BC399" s="89">
        <v>857</v>
      </c>
      <c r="BD399" s="89">
        <v>290</v>
      </c>
      <c r="BE399" s="89">
        <v>290</v>
      </c>
      <c r="BF399" s="89">
        <v>290</v>
      </c>
      <c r="BG399" s="89">
        <v>290</v>
      </c>
      <c r="BH399" s="89">
        <v>290</v>
      </c>
      <c r="BI399" s="89">
        <v>290</v>
      </c>
      <c r="BJ399" s="89">
        <v>290</v>
      </c>
      <c r="BK399" s="89">
        <v>290</v>
      </c>
      <c r="BL399" s="89">
        <v>290</v>
      </c>
      <c r="BM399" s="89">
        <v>290</v>
      </c>
      <c r="BN399" s="90">
        <v>290</v>
      </c>
    </row>
    <row r="400" spans="1:66" x14ac:dyDescent="0.45">
      <c r="A400" s="78">
        <f t="shared" si="21"/>
        <v>1023</v>
      </c>
      <c r="B400" s="79">
        <f t="shared" si="19"/>
        <v>100</v>
      </c>
      <c r="C400" s="140">
        <f t="shared" si="20"/>
        <v>54.666666666666664</v>
      </c>
      <c r="D400" s="140">
        <v>1080</v>
      </c>
      <c r="E400" s="178" t="s">
        <v>125</v>
      </c>
      <c r="F400" s="76" t="s">
        <v>602</v>
      </c>
      <c r="G400" s="76" t="s">
        <v>651</v>
      </c>
      <c r="H400" s="86" t="s">
        <v>520</v>
      </c>
      <c r="I400" s="179" t="s">
        <v>1061</v>
      </c>
      <c r="J400" s="87">
        <v>128</v>
      </c>
      <c r="K400" s="87">
        <v>224</v>
      </c>
      <c r="L400" s="87">
        <v>257</v>
      </c>
      <c r="M400" s="87">
        <v>376</v>
      </c>
      <c r="N400" s="87">
        <v>14</v>
      </c>
      <c r="O400" s="87">
        <v>234</v>
      </c>
      <c r="P400" s="87">
        <v>160</v>
      </c>
      <c r="Q400" s="87">
        <v>80</v>
      </c>
      <c r="R400" s="87">
        <v>95</v>
      </c>
      <c r="S400" s="87">
        <v>67</v>
      </c>
      <c r="T400" s="87">
        <v>88</v>
      </c>
      <c r="U400" s="87">
        <v>27</v>
      </c>
      <c r="V400" s="87">
        <v>125</v>
      </c>
      <c r="W400" s="87">
        <v>135</v>
      </c>
      <c r="X400" s="87">
        <v>103</v>
      </c>
      <c r="Y400" s="87">
        <v>145</v>
      </c>
      <c r="Z400" s="87">
        <v>75</v>
      </c>
      <c r="AA400" s="87">
        <v>84</v>
      </c>
      <c r="AB400" s="87">
        <v>97</v>
      </c>
      <c r="AC400" s="87">
        <v>79</v>
      </c>
      <c r="AD400" s="87">
        <v>297</v>
      </c>
      <c r="AE400" s="87">
        <v>1</v>
      </c>
      <c r="AF400" s="87">
        <v>239</v>
      </c>
      <c r="AG400" s="87">
        <v>123</v>
      </c>
      <c r="AH400" s="87">
        <v>300</v>
      </c>
      <c r="AI400" s="87">
        <v>202</v>
      </c>
      <c r="AJ400" s="87">
        <v>128</v>
      </c>
      <c r="AK400" s="87">
        <v>113</v>
      </c>
      <c r="AL400" s="87">
        <v>122</v>
      </c>
      <c r="AM400" s="87">
        <v>158</v>
      </c>
      <c r="AN400" s="87">
        <v>128</v>
      </c>
      <c r="AO400" s="87">
        <v>3</v>
      </c>
      <c r="AP400" s="87">
        <v>95</v>
      </c>
      <c r="AQ400" s="87">
        <v>180</v>
      </c>
      <c r="AR400" s="87">
        <v>60</v>
      </c>
      <c r="AS400" s="87">
        <v>34</v>
      </c>
      <c r="AT400" s="87">
        <v>73</v>
      </c>
      <c r="AU400" s="87">
        <v>57</v>
      </c>
      <c r="AV400" s="88">
        <v>100</v>
      </c>
      <c r="AW400" s="88">
        <v>100</v>
      </c>
      <c r="AX400" s="88">
        <v>66</v>
      </c>
      <c r="AY400" s="88">
        <v>78</v>
      </c>
      <c r="AZ400" s="88">
        <v>73</v>
      </c>
      <c r="BA400" s="88">
        <v>67</v>
      </c>
      <c r="BB400" s="88">
        <v>76</v>
      </c>
      <c r="BC400" s="89">
        <v>70</v>
      </c>
      <c r="BD400" s="89">
        <v>27</v>
      </c>
      <c r="BE400" s="89">
        <v>27</v>
      </c>
      <c r="BF400" s="89">
        <v>38</v>
      </c>
      <c r="BG400" s="89">
        <v>36</v>
      </c>
      <c r="BH400" s="89">
        <v>37</v>
      </c>
      <c r="BI400" s="89">
        <v>32</v>
      </c>
      <c r="BJ400" s="89">
        <v>27</v>
      </c>
      <c r="BK400" s="89">
        <v>38</v>
      </c>
      <c r="BL400" s="89">
        <v>34</v>
      </c>
      <c r="BM400" s="89">
        <v>28</v>
      </c>
      <c r="BN400" s="90">
        <v>37</v>
      </c>
    </row>
    <row r="401" spans="1:66" x14ac:dyDescent="0.45">
      <c r="A401" s="78">
        <f t="shared" si="21"/>
        <v>0</v>
      </c>
      <c r="B401" s="79">
        <f t="shared" si="19"/>
        <v>0</v>
      </c>
      <c r="C401" s="140">
        <f t="shared" si="20"/>
        <v>0</v>
      </c>
      <c r="D401" s="140">
        <v>0</v>
      </c>
      <c r="E401" s="178" t="s">
        <v>125</v>
      </c>
      <c r="F401" s="76" t="s">
        <v>590</v>
      </c>
      <c r="G401" s="76" t="s">
        <v>606</v>
      </c>
      <c r="H401" s="86" t="s">
        <v>521</v>
      </c>
      <c r="I401" s="179" t="s">
        <v>1062</v>
      </c>
      <c r="J401" s="87">
        <v>0</v>
      </c>
      <c r="K401" s="87">
        <v>0</v>
      </c>
      <c r="L401" s="87">
        <v>0</v>
      </c>
      <c r="M401" s="87">
        <v>0</v>
      </c>
      <c r="N401" s="87">
        <v>0</v>
      </c>
      <c r="O401" s="87">
        <v>0</v>
      </c>
      <c r="P401" s="87">
        <v>0</v>
      </c>
      <c r="Q401" s="87">
        <v>0</v>
      </c>
      <c r="R401" s="87">
        <v>0</v>
      </c>
      <c r="S401" s="87">
        <v>0</v>
      </c>
      <c r="T401" s="87">
        <v>0</v>
      </c>
      <c r="U401" s="87">
        <v>0</v>
      </c>
      <c r="V401" s="87">
        <v>0</v>
      </c>
      <c r="W401" s="87">
        <v>0</v>
      </c>
      <c r="X401" s="87">
        <v>0</v>
      </c>
      <c r="Y401" s="87">
        <v>0</v>
      </c>
      <c r="Z401" s="87">
        <v>0</v>
      </c>
      <c r="AA401" s="87">
        <v>0</v>
      </c>
      <c r="AB401" s="87">
        <v>0</v>
      </c>
      <c r="AC401" s="87">
        <v>0</v>
      </c>
      <c r="AD401" s="87">
        <v>0</v>
      </c>
      <c r="AE401" s="87">
        <v>0</v>
      </c>
      <c r="AF401" s="87">
        <v>0</v>
      </c>
      <c r="AG401" s="87">
        <v>0</v>
      </c>
      <c r="AH401" s="87">
        <v>0</v>
      </c>
      <c r="AI401" s="87">
        <v>0</v>
      </c>
      <c r="AJ401" s="87">
        <v>0</v>
      </c>
      <c r="AK401" s="87">
        <v>0</v>
      </c>
      <c r="AL401" s="87">
        <v>0</v>
      </c>
      <c r="AM401" s="87">
        <v>0</v>
      </c>
      <c r="AN401" s="87">
        <v>0</v>
      </c>
      <c r="AO401" s="87">
        <v>0</v>
      </c>
      <c r="AP401" s="87">
        <v>0</v>
      </c>
      <c r="AQ401" s="87">
        <v>0</v>
      </c>
      <c r="AR401" s="87">
        <v>0</v>
      </c>
      <c r="AS401" s="87">
        <v>0</v>
      </c>
      <c r="AT401" s="87">
        <v>0</v>
      </c>
      <c r="AU401" s="87">
        <v>0</v>
      </c>
      <c r="AV401" s="88">
        <v>0</v>
      </c>
      <c r="AW401" s="88">
        <v>0</v>
      </c>
      <c r="AX401" s="88">
        <v>0</v>
      </c>
      <c r="AY401" s="88">
        <v>0</v>
      </c>
      <c r="AZ401" s="88">
        <v>0</v>
      </c>
      <c r="BA401" s="88">
        <v>0</v>
      </c>
      <c r="BB401" s="88">
        <v>0</v>
      </c>
      <c r="BC401" s="89">
        <v>0</v>
      </c>
      <c r="BD401" s="89">
        <v>0</v>
      </c>
      <c r="BE401" s="89">
        <v>0</v>
      </c>
      <c r="BF401" s="89">
        <v>0</v>
      </c>
      <c r="BG401" s="89">
        <v>0</v>
      </c>
      <c r="BH401" s="89">
        <v>0</v>
      </c>
      <c r="BI401" s="89">
        <v>0</v>
      </c>
      <c r="BJ401" s="89">
        <v>0</v>
      </c>
      <c r="BK401" s="89">
        <v>0</v>
      </c>
      <c r="BL401" s="89">
        <v>0</v>
      </c>
      <c r="BM401" s="89">
        <v>0</v>
      </c>
      <c r="BN401" s="90">
        <v>0</v>
      </c>
    </row>
    <row r="402" spans="1:66" x14ac:dyDescent="0.45">
      <c r="A402" s="78">
        <f t="shared" si="21"/>
        <v>12680</v>
      </c>
      <c r="B402" s="79">
        <f t="shared" si="19"/>
        <v>2600</v>
      </c>
      <c r="C402" s="140">
        <f t="shared" si="20"/>
        <v>1395</v>
      </c>
      <c r="D402" s="140">
        <v>13044</v>
      </c>
      <c r="E402" s="178" t="s">
        <v>125</v>
      </c>
      <c r="F402" s="76" t="s">
        <v>590</v>
      </c>
      <c r="G402" s="76" t="s">
        <v>652</v>
      </c>
      <c r="H402" s="86" t="s">
        <v>522</v>
      </c>
      <c r="I402" s="179" t="s">
        <v>1063</v>
      </c>
      <c r="J402" s="87">
        <v>5453</v>
      </c>
      <c r="K402" s="87">
        <v>3760</v>
      </c>
      <c r="L402" s="87">
        <v>4105</v>
      </c>
      <c r="M402" s="87">
        <v>3818</v>
      </c>
      <c r="N402" s="87">
        <v>4161</v>
      </c>
      <c r="O402" s="87">
        <v>3490</v>
      </c>
      <c r="P402" s="87">
        <v>3226</v>
      </c>
      <c r="Q402" s="87">
        <v>3077</v>
      </c>
      <c r="R402" s="87">
        <v>2672</v>
      </c>
      <c r="S402" s="87">
        <v>3146</v>
      </c>
      <c r="T402" s="87">
        <v>1953</v>
      </c>
      <c r="U402" s="87">
        <v>2610</v>
      </c>
      <c r="V402" s="87">
        <v>2313</v>
      </c>
      <c r="W402" s="87">
        <v>1781</v>
      </c>
      <c r="X402" s="87">
        <v>2694</v>
      </c>
      <c r="Y402" s="87">
        <v>1854</v>
      </c>
      <c r="Z402" s="87">
        <v>413</v>
      </c>
      <c r="AA402" s="87">
        <v>1251</v>
      </c>
      <c r="AB402" s="87">
        <v>577</v>
      </c>
      <c r="AC402" s="87">
        <v>1918</v>
      </c>
      <c r="AD402" s="87">
        <v>532</v>
      </c>
      <c r="AE402" s="87">
        <v>1070</v>
      </c>
      <c r="AF402" s="87">
        <v>763</v>
      </c>
      <c r="AG402" s="87">
        <v>1526</v>
      </c>
      <c r="AH402" s="87">
        <v>781</v>
      </c>
      <c r="AI402" s="87">
        <v>1250</v>
      </c>
      <c r="AJ402" s="87">
        <v>1134</v>
      </c>
      <c r="AK402" s="87">
        <v>1091</v>
      </c>
      <c r="AL402" s="87">
        <v>1510</v>
      </c>
      <c r="AM402" s="87">
        <v>1126</v>
      </c>
      <c r="AN402" s="87">
        <v>966</v>
      </c>
      <c r="AO402" s="87">
        <v>1157</v>
      </c>
      <c r="AP402" s="87">
        <v>512</v>
      </c>
      <c r="AQ402" s="87">
        <v>792</v>
      </c>
      <c r="AR402" s="87">
        <v>1341</v>
      </c>
      <c r="AS402" s="87">
        <v>1141</v>
      </c>
      <c r="AT402" s="87">
        <v>1125</v>
      </c>
      <c r="AU402" s="87">
        <v>1919</v>
      </c>
      <c r="AV402" s="88">
        <v>2600</v>
      </c>
      <c r="AW402" s="88">
        <v>2200</v>
      </c>
      <c r="AX402" s="88">
        <v>1104</v>
      </c>
      <c r="AY402" s="88">
        <v>1287</v>
      </c>
      <c r="AZ402" s="88">
        <v>1800</v>
      </c>
      <c r="BA402" s="88">
        <v>1800</v>
      </c>
      <c r="BB402" s="88">
        <v>1800</v>
      </c>
      <c r="BC402" s="89">
        <v>1287</v>
      </c>
      <c r="BD402" s="89">
        <v>1104</v>
      </c>
      <c r="BE402" s="89">
        <v>1287</v>
      </c>
      <c r="BF402" s="89">
        <v>1076</v>
      </c>
      <c r="BG402" s="89">
        <v>1315</v>
      </c>
      <c r="BH402" s="89">
        <v>1076</v>
      </c>
      <c r="BI402" s="89">
        <v>1315</v>
      </c>
      <c r="BJ402" s="89">
        <v>1076</v>
      </c>
      <c r="BK402" s="89">
        <v>1315</v>
      </c>
      <c r="BL402" s="89">
        <v>1076</v>
      </c>
      <c r="BM402" s="89">
        <v>1315</v>
      </c>
      <c r="BN402" s="90">
        <v>1076</v>
      </c>
    </row>
    <row r="403" spans="1:66" x14ac:dyDescent="0.45">
      <c r="A403" s="78">
        <f t="shared" si="21"/>
        <v>3568</v>
      </c>
      <c r="B403" s="79">
        <f t="shared" si="19"/>
        <v>1100</v>
      </c>
      <c r="C403" s="140">
        <f t="shared" si="20"/>
        <v>720</v>
      </c>
      <c r="D403" s="140">
        <v>13634</v>
      </c>
      <c r="E403" s="178" t="s">
        <v>125</v>
      </c>
      <c r="F403" s="76" t="s">
        <v>591</v>
      </c>
      <c r="G403" s="76" t="s">
        <v>653</v>
      </c>
      <c r="H403" s="86" t="s">
        <v>523</v>
      </c>
      <c r="I403" s="179" t="s">
        <v>1064</v>
      </c>
      <c r="J403" s="87">
        <v>480</v>
      </c>
      <c r="K403" s="87">
        <v>456</v>
      </c>
      <c r="L403" s="87">
        <v>240</v>
      </c>
      <c r="M403" s="87">
        <v>285</v>
      </c>
      <c r="N403" s="87">
        <v>490</v>
      </c>
      <c r="O403" s="87">
        <v>270</v>
      </c>
      <c r="P403" s="87">
        <v>195</v>
      </c>
      <c r="Q403" s="87">
        <v>140</v>
      </c>
      <c r="R403" s="87">
        <v>301</v>
      </c>
      <c r="S403" s="87">
        <v>596</v>
      </c>
      <c r="T403" s="87">
        <v>276</v>
      </c>
      <c r="U403" s="87">
        <v>127</v>
      </c>
      <c r="V403" s="87">
        <v>80</v>
      </c>
      <c r="W403" s="87">
        <v>130</v>
      </c>
      <c r="X403" s="87">
        <v>140</v>
      </c>
      <c r="Y403" s="87">
        <v>206</v>
      </c>
      <c r="Z403" s="87">
        <v>178</v>
      </c>
      <c r="AA403" s="87">
        <v>70</v>
      </c>
      <c r="AB403" s="87">
        <v>152</v>
      </c>
      <c r="AC403" s="87">
        <v>100</v>
      </c>
      <c r="AD403" s="87">
        <v>110</v>
      </c>
      <c r="AE403" s="87">
        <v>110</v>
      </c>
      <c r="AF403" s="87">
        <v>150</v>
      </c>
      <c r="AG403" s="87">
        <v>150</v>
      </c>
      <c r="AH403" s="87">
        <v>113</v>
      </c>
      <c r="AI403" s="87">
        <v>154</v>
      </c>
      <c r="AJ403" s="87">
        <v>400</v>
      </c>
      <c r="AK403" s="87">
        <v>1</v>
      </c>
      <c r="AL403" s="87">
        <v>107</v>
      </c>
      <c r="AM403" s="87">
        <v>100</v>
      </c>
      <c r="AN403" s="87">
        <v>300</v>
      </c>
      <c r="AO403" s="87">
        <v>200</v>
      </c>
      <c r="AP403" s="87">
        <v>300</v>
      </c>
      <c r="AQ403" s="87">
        <v>100</v>
      </c>
      <c r="AR403" s="87">
        <v>300</v>
      </c>
      <c r="AS403" s="87">
        <v>320</v>
      </c>
      <c r="AT403" s="87">
        <v>895</v>
      </c>
      <c r="AU403" s="87">
        <v>945</v>
      </c>
      <c r="AV403" s="88">
        <v>1100</v>
      </c>
      <c r="AW403" s="88">
        <v>1000</v>
      </c>
      <c r="AX403" s="88">
        <v>920</v>
      </c>
      <c r="AY403" s="88">
        <v>920</v>
      </c>
      <c r="AZ403" s="88">
        <v>920</v>
      </c>
      <c r="BA403" s="88">
        <v>920</v>
      </c>
      <c r="BB403" s="88">
        <v>920</v>
      </c>
      <c r="BC403" s="89">
        <v>920</v>
      </c>
      <c r="BD403" s="89">
        <v>920</v>
      </c>
      <c r="BE403" s="89">
        <v>920</v>
      </c>
      <c r="BF403" s="89">
        <v>920</v>
      </c>
      <c r="BG403" s="89">
        <v>920</v>
      </c>
      <c r="BH403" s="89">
        <v>920</v>
      </c>
      <c r="BI403" s="89">
        <v>920</v>
      </c>
      <c r="BJ403" s="89">
        <v>920</v>
      </c>
      <c r="BK403" s="89">
        <v>920</v>
      </c>
      <c r="BL403" s="89">
        <v>920</v>
      </c>
      <c r="BM403" s="89">
        <v>920</v>
      </c>
      <c r="BN403" s="90">
        <v>920</v>
      </c>
    </row>
    <row r="404" spans="1:66" x14ac:dyDescent="0.45">
      <c r="A404" s="78">
        <f t="shared" si="21"/>
        <v>1062</v>
      </c>
      <c r="B404" s="79">
        <f t="shared" si="19"/>
        <v>750</v>
      </c>
      <c r="C404" s="140">
        <f t="shared" si="20"/>
        <v>267.33333333333331</v>
      </c>
      <c r="D404" s="140">
        <v>13430</v>
      </c>
      <c r="E404" s="178" t="s">
        <v>125</v>
      </c>
      <c r="F404" s="76" t="s">
        <v>591</v>
      </c>
      <c r="G404" s="76" t="s">
        <v>653</v>
      </c>
      <c r="H404" s="86" t="s">
        <v>524</v>
      </c>
      <c r="I404" s="179" t="s">
        <v>1065</v>
      </c>
      <c r="J404" s="87">
        <v>273</v>
      </c>
      <c r="K404" s="87">
        <v>30</v>
      </c>
      <c r="L404" s="87">
        <v>70</v>
      </c>
      <c r="M404" s="87">
        <v>178</v>
      </c>
      <c r="N404" s="87">
        <v>138</v>
      </c>
      <c r="O404" s="87">
        <v>175</v>
      </c>
      <c r="P404" s="87">
        <v>195</v>
      </c>
      <c r="Q404" s="87">
        <v>230</v>
      </c>
      <c r="R404" s="87">
        <v>150</v>
      </c>
      <c r="S404" s="87">
        <v>318</v>
      </c>
      <c r="T404" s="87">
        <v>320</v>
      </c>
      <c r="U404" s="87">
        <v>170</v>
      </c>
      <c r="V404" s="87">
        <v>48</v>
      </c>
      <c r="W404" s="87">
        <v>30</v>
      </c>
      <c r="X404" s="87">
        <v>203</v>
      </c>
      <c r="Y404" s="87">
        <v>50</v>
      </c>
      <c r="Z404" s="87">
        <v>10</v>
      </c>
      <c r="AA404" s="87">
        <v>60</v>
      </c>
      <c r="AB404" s="87">
        <v>0</v>
      </c>
      <c r="AC404" s="87">
        <v>150</v>
      </c>
      <c r="AD404" s="87">
        <v>0</v>
      </c>
      <c r="AE404" s="87">
        <v>1</v>
      </c>
      <c r="AF404" s="87">
        <v>0</v>
      </c>
      <c r="AG404" s="87">
        <v>1</v>
      </c>
      <c r="AH404" s="87">
        <v>0</v>
      </c>
      <c r="AI404" s="87">
        <v>3</v>
      </c>
      <c r="AJ404" s="87">
        <v>1</v>
      </c>
      <c r="AK404" s="87">
        <v>0</v>
      </c>
      <c r="AL404" s="87">
        <v>0</v>
      </c>
      <c r="AM404" s="87">
        <v>0</v>
      </c>
      <c r="AN404" s="87">
        <v>0</v>
      </c>
      <c r="AO404" s="87">
        <v>0</v>
      </c>
      <c r="AP404" s="87">
        <v>260</v>
      </c>
      <c r="AQ404" s="87">
        <v>0</v>
      </c>
      <c r="AR404" s="87">
        <v>0</v>
      </c>
      <c r="AS404" s="87">
        <v>70</v>
      </c>
      <c r="AT404" s="87">
        <v>472</v>
      </c>
      <c r="AU404" s="87">
        <v>260</v>
      </c>
      <c r="AV404" s="88">
        <v>750</v>
      </c>
      <c r="AW404" s="88">
        <v>620</v>
      </c>
      <c r="AX404" s="88">
        <v>24</v>
      </c>
      <c r="AY404" s="88">
        <v>24</v>
      </c>
      <c r="AZ404" s="88">
        <v>24</v>
      </c>
      <c r="BA404" s="88">
        <v>44</v>
      </c>
      <c r="BB404" s="88">
        <v>16</v>
      </c>
      <c r="BC404" s="89">
        <v>43</v>
      </c>
      <c r="BD404" s="89">
        <v>43</v>
      </c>
      <c r="BE404" s="89">
        <v>29</v>
      </c>
      <c r="BF404" s="89">
        <v>2</v>
      </c>
      <c r="BG404" s="89">
        <v>5</v>
      </c>
      <c r="BH404" s="89">
        <v>47</v>
      </c>
      <c r="BI404" s="89">
        <v>100</v>
      </c>
      <c r="BJ404" s="89">
        <v>100</v>
      </c>
      <c r="BK404" s="89">
        <v>100</v>
      </c>
      <c r="BL404" s="89">
        <v>100</v>
      </c>
      <c r="BM404" s="89">
        <v>183</v>
      </c>
      <c r="BN404" s="90">
        <v>183</v>
      </c>
    </row>
    <row r="405" spans="1:66" x14ac:dyDescent="0.45">
      <c r="A405" s="78">
        <f t="shared" si="21"/>
        <v>17942</v>
      </c>
      <c r="B405" s="79">
        <f t="shared" si="19"/>
        <v>1790</v>
      </c>
      <c r="C405" s="140">
        <f t="shared" si="20"/>
        <v>1559</v>
      </c>
      <c r="D405" s="140">
        <v>5834</v>
      </c>
      <c r="E405" s="178" t="s">
        <v>125</v>
      </c>
      <c r="F405" s="76" t="s">
        <v>591</v>
      </c>
      <c r="G405" s="76" t="s">
        <v>654</v>
      </c>
      <c r="H405" s="86" t="s">
        <v>525</v>
      </c>
      <c r="I405" s="179" t="s">
        <v>1066</v>
      </c>
      <c r="J405" s="87">
        <v>5</v>
      </c>
      <c r="K405" s="87">
        <v>469</v>
      </c>
      <c r="L405" s="87">
        <v>310</v>
      </c>
      <c r="M405" s="87">
        <v>666</v>
      </c>
      <c r="N405" s="87">
        <v>432</v>
      </c>
      <c r="O405" s="87">
        <v>324</v>
      </c>
      <c r="P405" s="87">
        <v>710</v>
      </c>
      <c r="Q405" s="87">
        <v>343</v>
      </c>
      <c r="R405" s="87">
        <v>520</v>
      </c>
      <c r="S405" s="87">
        <v>492</v>
      </c>
      <c r="T405" s="87">
        <v>572</v>
      </c>
      <c r="U405" s="87">
        <v>403</v>
      </c>
      <c r="V405" s="87">
        <v>968</v>
      </c>
      <c r="W405" s="87">
        <v>3243</v>
      </c>
      <c r="X405" s="87">
        <v>2643</v>
      </c>
      <c r="Y405" s="87">
        <v>2177</v>
      </c>
      <c r="Z405" s="87">
        <v>353</v>
      </c>
      <c r="AA405" s="87">
        <v>1051</v>
      </c>
      <c r="AB405" s="87">
        <v>1855</v>
      </c>
      <c r="AC405" s="87">
        <v>612</v>
      </c>
      <c r="AD405" s="87">
        <v>1869</v>
      </c>
      <c r="AE405" s="87">
        <v>1247</v>
      </c>
      <c r="AF405" s="87">
        <v>1776</v>
      </c>
      <c r="AG405" s="87">
        <v>2691</v>
      </c>
      <c r="AH405" s="87">
        <v>1207</v>
      </c>
      <c r="AI405" s="87">
        <v>1340</v>
      </c>
      <c r="AJ405" s="87">
        <v>1245</v>
      </c>
      <c r="AK405" s="87">
        <v>2015</v>
      </c>
      <c r="AL405" s="87">
        <v>1090</v>
      </c>
      <c r="AM405" s="87">
        <v>1874</v>
      </c>
      <c r="AN405" s="87">
        <v>1480</v>
      </c>
      <c r="AO405" s="87">
        <v>1915</v>
      </c>
      <c r="AP405" s="87">
        <v>1793</v>
      </c>
      <c r="AQ405" s="87">
        <v>1526</v>
      </c>
      <c r="AR405" s="87">
        <v>1572</v>
      </c>
      <c r="AS405" s="87">
        <v>1892</v>
      </c>
      <c r="AT405" s="87">
        <v>1401</v>
      </c>
      <c r="AU405" s="87">
        <v>1384</v>
      </c>
      <c r="AV405" s="88">
        <v>1790</v>
      </c>
      <c r="AW405" s="88">
        <v>1700</v>
      </c>
      <c r="AX405" s="88">
        <v>1191</v>
      </c>
      <c r="AY405" s="88">
        <v>1550</v>
      </c>
      <c r="AZ405" s="88">
        <v>2234</v>
      </c>
      <c r="BA405" s="88">
        <v>1902</v>
      </c>
      <c r="BB405" s="88">
        <v>2215</v>
      </c>
      <c r="BC405" s="89">
        <v>1436</v>
      </c>
      <c r="BD405" s="89">
        <v>1576</v>
      </c>
      <c r="BE405" s="89">
        <v>1819</v>
      </c>
      <c r="BF405" s="89">
        <v>1355</v>
      </c>
      <c r="BG405" s="89">
        <v>1501</v>
      </c>
      <c r="BH405" s="89">
        <v>1833</v>
      </c>
      <c r="BI405" s="89">
        <v>1999</v>
      </c>
      <c r="BJ405" s="89">
        <v>1191</v>
      </c>
      <c r="BK405" s="89">
        <v>1550</v>
      </c>
      <c r="BL405" s="89">
        <v>1734</v>
      </c>
      <c r="BM405" s="89">
        <v>1402</v>
      </c>
      <c r="BN405" s="90">
        <v>1715</v>
      </c>
    </row>
    <row r="406" spans="1:66" x14ac:dyDescent="0.45">
      <c r="A406" s="78">
        <f t="shared" si="21"/>
        <v>63168</v>
      </c>
      <c r="B406" s="79">
        <f t="shared" si="19"/>
        <v>8300</v>
      </c>
      <c r="C406" s="140">
        <f t="shared" si="20"/>
        <v>5137.333333333333</v>
      </c>
      <c r="D406" s="140">
        <v>0</v>
      </c>
      <c r="E406" s="178" t="s">
        <v>125</v>
      </c>
      <c r="F406" s="76" t="s">
        <v>591</v>
      </c>
      <c r="G406" s="76" t="s">
        <v>654</v>
      </c>
      <c r="H406" s="86" t="s">
        <v>526</v>
      </c>
      <c r="I406" s="179" t="s">
        <v>1067</v>
      </c>
      <c r="J406" s="87">
        <v>1421</v>
      </c>
      <c r="K406" s="87">
        <v>1822</v>
      </c>
      <c r="L406" s="87">
        <v>1810</v>
      </c>
      <c r="M406" s="87">
        <v>2392</v>
      </c>
      <c r="N406" s="87">
        <v>1997</v>
      </c>
      <c r="O406" s="87">
        <v>1741</v>
      </c>
      <c r="P406" s="87">
        <v>3588</v>
      </c>
      <c r="Q406" s="87">
        <v>2534</v>
      </c>
      <c r="R406" s="87">
        <v>2303</v>
      </c>
      <c r="S406" s="87">
        <v>2347</v>
      </c>
      <c r="T406" s="87">
        <v>2043</v>
      </c>
      <c r="U406" s="87">
        <v>2721</v>
      </c>
      <c r="V406" s="87">
        <v>3704</v>
      </c>
      <c r="W406" s="87">
        <v>7706</v>
      </c>
      <c r="X406" s="87">
        <v>10566</v>
      </c>
      <c r="Y406" s="87">
        <v>9303</v>
      </c>
      <c r="Z406" s="87">
        <v>2218</v>
      </c>
      <c r="AA406" s="87">
        <v>3408</v>
      </c>
      <c r="AB406" s="87">
        <v>3886</v>
      </c>
      <c r="AC406" s="87">
        <v>4115</v>
      </c>
      <c r="AD406" s="87">
        <v>5299</v>
      </c>
      <c r="AE406" s="87">
        <v>5967</v>
      </c>
      <c r="AF406" s="87">
        <v>6385</v>
      </c>
      <c r="AG406" s="87">
        <v>6826</v>
      </c>
      <c r="AH406" s="87">
        <v>3513</v>
      </c>
      <c r="AI406" s="87">
        <v>5615</v>
      </c>
      <c r="AJ406" s="87">
        <v>4910</v>
      </c>
      <c r="AK406" s="87">
        <v>6266</v>
      </c>
      <c r="AL406" s="87">
        <v>5273</v>
      </c>
      <c r="AM406" s="87">
        <v>5577</v>
      </c>
      <c r="AN406" s="87">
        <v>5821</v>
      </c>
      <c r="AO406" s="87">
        <v>5748</v>
      </c>
      <c r="AP406" s="87">
        <v>5692</v>
      </c>
      <c r="AQ406" s="87">
        <v>6026</v>
      </c>
      <c r="AR406" s="87">
        <v>7353</v>
      </c>
      <c r="AS406" s="87">
        <v>8514</v>
      </c>
      <c r="AT406" s="87">
        <v>6898</v>
      </c>
      <c r="AU406" s="87">
        <v>0</v>
      </c>
      <c r="AV406" s="88">
        <v>8300</v>
      </c>
      <c r="AW406" s="88">
        <v>8000</v>
      </c>
      <c r="AX406" s="88">
        <v>10000</v>
      </c>
      <c r="AY406" s="88">
        <v>10000</v>
      </c>
      <c r="AZ406" s="88">
        <v>15000</v>
      </c>
      <c r="BA406" s="88">
        <v>15000</v>
      </c>
      <c r="BB406" s="88">
        <v>15000</v>
      </c>
      <c r="BC406" s="89">
        <v>10000</v>
      </c>
      <c r="BD406" s="89">
        <v>10000</v>
      </c>
      <c r="BE406" s="89">
        <v>10000</v>
      </c>
      <c r="BF406" s="89">
        <v>10000</v>
      </c>
      <c r="BG406" s="89">
        <v>10000</v>
      </c>
      <c r="BH406" s="89">
        <v>10000</v>
      </c>
      <c r="BI406" s="89">
        <v>10000</v>
      </c>
      <c r="BJ406" s="89">
        <v>10000</v>
      </c>
      <c r="BK406" s="89">
        <v>10000</v>
      </c>
      <c r="BL406" s="89">
        <v>10000</v>
      </c>
      <c r="BM406" s="89">
        <v>10000</v>
      </c>
      <c r="BN406" s="90">
        <v>10000</v>
      </c>
    </row>
    <row r="407" spans="1:66" x14ac:dyDescent="0.45">
      <c r="A407" s="78">
        <f t="shared" si="21"/>
        <v>9461</v>
      </c>
      <c r="B407" s="79">
        <f t="shared" si="19"/>
        <v>0</v>
      </c>
      <c r="C407" s="140">
        <f t="shared" si="20"/>
        <v>3153.6666666666665</v>
      </c>
      <c r="D407" s="140">
        <v>19401</v>
      </c>
      <c r="E407" s="178" t="s">
        <v>125</v>
      </c>
      <c r="F407" s="76" t="s">
        <v>591</v>
      </c>
      <c r="G407" s="76" t="s">
        <v>654</v>
      </c>
      <c r="H407" s="86" t="s">
        <v>527</v>
      </c>
      <c r="I407" s="179" t="s">
        <v>1068</v>
      </c>
      <c r="J407" s="87">
        <v>0</v>
      </c>
      <c r="K407" s="87">
        <v>0</v>
      </c>
      <c r="L407" s="87">
        <v>0</v>
      </c>
      <c r="M407" s="87">
        <v>0</v>
      </c>
      <c r="N407" s="87">
        <v>0</v>
      </c>
      <c r="O407" s="87">
        <v>0</v>
      </c>
      <c r="P407" s="87">
        <v>0</v>
      </c>
      <c r="Q407" s="87">
        <v>0</v>
      </c>
      <c r="R407" s="87">
        <v>0</v>
      </c>
      <c r="S407" s="87">
        <v>0</v>
      </c>
      <c r="T407" s="87">
        <v>0</v>
      </c>
      <c r="U407" s="87">
        <v>0</v>
      </c>
      <c r="V407" s="87">
        <v>0</v>
      </c>
      <c r="W407" s="87">
        <v>0</v>
      </c>
      <c r="X407" s="87">
        <v>0</v>
      </c>
      <c r="Y407" s="87">
        <v>0</v>
      </c>
      <c r="Z407" s="87">
        <v>0</v>
      </c>
      <c r="AA407" s="87">
        <v>0</v>
      </c>
      <c r="AB407" s="87">
        <v>0</v>
      </c>
      <c r="AC407" s="87">
        <v>0</v>
      </c>
      <c r="AD407" s="87">
        <v>0</v>
      </c>
      <c r="AE407" s="87">
        <v>0</v>
      </c>
      <c r="AF407" s="87">
        <v>0</v>
      </c>
      <c r="AG407" s="87">
        <v>0</v>
      </c>
      <c r="AH407" s="87">
        <v>0</v>
      </c>
      <c r="AI407" s="87">
        <v>0</v>
      </c>
      <c r="AJ407" s="87">
        <v>0</v>
      </c>
      <c r="AK407" s="87">
        <v>0</v>
      </c>
      <c r="AL407" s="87">
        <v>0</v>
      </c>
      <c r="AM407" s="87">
        <v>0</v>
      </c>
      <c r="AN407" s="87">
        <v>0</v>
      </c>
      <c r="AO407" s="87">
        <v>0</v>
      </c>
      <c r="AP407" s="87">
        <v>0</v>
      </c>
      <c r="AQ407" s="87">
        <v>0</v>
      </c>
      <c r="AR407" s="87">
        <v>0</v>
      </c>
      <c r="AS407" s="87">
        <v>0</v>
      </c>
      <c r="AT407" s="87">
        <v>0</v>
      </c>
      <c r="AU407" s="87">
        <v>9461</v>
      </c>
      <c r="AV407" s="88">
        <v>0</v>
      </c>
      <c r="AW407" s="88">
        <v>0</v>
      </c>
      <c r="AX407" s="88">
        <v>0</v>
      </c>
      <c r="AY407" s="88">
        <v>0</v>
      </c>
      <c r="AZ407" s="88">
        <v>0</v>
      </c>
      <c r="BA407" s="88">
        <v>0</v>
      </c>
      <c r="BB407" s="88">
        <v>0</v>
      </c>
      <c r="BC407" s="89">
        <v>0</v>
      </c>
      <c r="BD407" s="89">
        <v>0</v>
      </c>
      <c r="BE407" s="89">
        <v>0</v>
      </c>
      <c r="BF407" s="89">
        <v>0</v>
      </c>
      <c r="BG407" s="89">
        <v>0</v>
      </c>
      <c r="BH407" s="89">
        <v>0</v>
      </c>
      <c r="BI407" s="89">
        <v>0</v>
      </c>
      <c r="BJ407" s="89">
        <v>0</v>
      </c>
      <c r="BK407" s="89">
        <v>0</v>
      </c>
      <c r="BL407" s="89">
        <v>0</v>
      </c>
      <c r="BM407" s="89">
        <v>0</v>
      </c>
      <c r="BN407" s="90">
        <v>0</v>
      </c>
    </row>
    <row r="408" spans="1:66" x14ac:dyDescent="0.45">
      <c r="A408" s="78">
        <f t="shared" si="21"/>
        <v>0</v>
      </c>
      <c r="B408" s="79">
        <f t="shared" si="19"/>
        <v>0</v>
      </c>
      <c r="C408" s="140">
        <f t="shared" si="20"/>
        <v>0</v>
      </c>
      <c r="D408" s="140">
        <v>0</v>
      </c>
      <c r="E408" s="178" t="s">
        <v>125</v>
      </c>
      <c r="F408" s="76" t="s">
        <v>592</v>
      </c>
      <c r="G408" s="76" t="s">
        <v>616</v>
      </c>
      <c r="H408" s="86" t="s">
        <v>528</v>
      </c>
      <c r="I408" s="179" t="s">
        <v>1069</v>
      </c>
      <c r="J408" s="87">
        <v>0</v>
      </c>
      <c r="K408" s="87">
        <v>0</v>
      </c>
      <c r="L408" s="87">
        <v>0</v>
      </c>
      <c r="M408" s="87">
        <v>0</v>
      </c>
      <c r="N408" s="87">
        <v>0</v>
      </c>
      <c r="O408" s="87">
        <v>0</v>
      </c>
      <c r="P408" s="87">
        <v>0</v>
      </c>
      <c r="Q408" s="87">
        <v>0</v>
      </c>
      <c r="R408" s="87">
        <v>0</v>
      </c>
      <c r="S408" s="87">
        <v>0</v>
      </c>
      <c r="T408" s="87">
        <v>0</v>
      </c>
      <c r="U408" s="87">
        <v>0</v>
      </c>
      <c r="V408" s="87">
        <v>0</v>
      </c>
      <c r="W408" s="87">
        <v>0</v>
      </c>
      <c r="X408" s="87">
        <v>0</v>
      </c>
      <c r="Y408" s="87">
        <v>0</v>
      </c>
      <c r="Z408" s="87">
        <v>0</v>
      </c>
      <c r="AA408" s="87">
        <v>0</v>
      </c>
      <c r="AB408" s="87">
        <v>0</v>
      </c>
      <c r="AC408" s="87">
        <v>0</v>
      </c>
      <c r="AD408" s="87">
        <v>0</v>
      </c>
      <c r="AE408" s="87">
        <v>0</v>
      </c>
      <c r="AF408" s="87">
        <v>0</v>
      </c>
      <c r="AG408" s="87">
        <v>0</v>
      </c>
      <c r="AH408" s="87">
        <v>0</v>
      </c>
      <c r="AI408" s="87">
        <v>0</v>
      </c>
      <c r="AJ408" s="87">
        <v>0</v>
      </c>
      <c r="AK408" s="87">
        <v>0</v>
      </c>
      <c r="AL408" s="87">
        <v>0</v>
      </c>
      <c r="AM408" s="87">
        <v>0</v>
      </c>
      <c r="AN408" s="87">
        <v>0</v>
      </c>
      <c r="AO408" s="87">
        <v>0</v>
      </c>
      <c r="AP408" s="87">
        <v>0</v>
      </c>
      <c r="AQ408" s="87">
        <v>0</v>
      </c>
      <c r="AR408" s="87">
        <v>0</v>
      </c>
      <c r="AS408" s="87">
        <v>0</v>
      </c>
      <c r="AT408" s="87">
        <v>0</v>
      </c>
      <c r="AU408" s="87">
        <v>0</v>
      </c>
      <c r="AV408" s="88">
        <v>0</v>
      </c>
      <c r="AW408" s="88">
        <v>0</v>
      </c>
      <c r="AX408" s="88">
        <v>0</v>
      </c>
      <c r="AY408" s="88">
        <v>0</v>
      </c>
      <c r="AZ408" s="88">
        <v>0</v>
      </c>
      <c r="BA408" s="88">
        <v>0</v>
      </c>
      <c r="BB408" s="88">
        <v>0</v>
      </c>
      <c r="BC408" s="89">
        <v>0</v>
      </c>
      <c r="BD408" s="89">
        <v>0</v>
      </c>
      <c r="BE408" s="89">
        <v>0</v>
      </c>
      <c r="BF408" s="89">
        <v>0</v>
      </c>
      <c r="BG408" s="89">
        <v>0</v>
      </c>
      <c r="BH408" s="89">
        <v>0</v>
      </c>
      <c r="BI408" s="89">
        <v>0</v>
      </c>
      <c r="BJ408" s="89">
        <v>0</v>
      </c>
      <c r="BK408" s="89">
        <v>0</v>
      </c>
      <c r="BL408" s="89">
        <v>0</v>
      </c>
      <c r="BM408" s="89">
        <v>0</v>
      </c>
      <c r="BN408" s="90">
        <v>0</v>
      </c>
    </row>
    <row r="409" spans="1:66" x14ac:dyDescent="0.45">
      <c r="A409" s="78">
        <f t="shared" si="21"/>
        <v>0</v>
      </c>
      <c r="B409" s="79">
        <f t="shared" si="19"/>
        <v>0</v>
      </c>
      <c r="C409" s="140">
        <f t="shared" si="20"/>
        <v>0</v>
      </c>
      <c r="D409" s="140">
        <v>0</v>
      </c>
      <c r="E409" s="178" t="s">
        <v>125</v>
      </c>
      <c r="F409" s="76" t="s">
        <v>593</v>
      </c>
      <c r="G409" s="76" t="s">
        <v>655</v>
      </c>
      <c r="H409" s="86" t="s">
        <v>529</v>
      </c>
      <c r="I409" s="179" t="s">
        <v>1070</v>
      </c>
      <c r="J409" s="87">
        <v>0</v>
      </c>
      <c r="K409" s="87">
        <v>0</v>
      </c>
      <c r="L409" s="87">
        <v>0</v>
      </c>
      <c r="M409" s="87">
        <v>0</v>
      </c>
      <c r="N409" s="87">
        <v>0</v>
      </c>
      <c r="O409" s="87">
        <v>0</v>
      </c>
      <c r="P409" s="87">
        <v>0</v>
      </c>
      <c r="Q409" s="87">
        <v>0</v>
      </c>
      <c r="R409" s="87">
        <v>0</v>
      </c>
      <c r="S409" s="87">
        <v>0</v>
      </c>
      <c r="T409" s="87">
        <v>0</v>
      </c>
      <c r="U409" s="87">
        <v>0</v>
      </c>
      <c r="V409" s="87">
        <v>0</v>
      </c>
      <c r="W409" s="87">
        <v>0</v>
      </c>
      <c r="X409" s="87">
        <v>0</v>
      </c>
      <c r="Y409" s="87">
        <v>0</v>
      </c>
      <c r="Z409" s="87">
        <v>0</v>
      </c>
      <c r="AA409" s="87">
        <v>0</v>
      </c>
      <c r="AB409" s="87">
        <v>0</v>
      </c>
      <c r="AC409" s="87">
        <v>0</v>
      </c>
      <c r="AD409" s="87">
        <v>0</v>
      </c>
      <c r="AE409" s="87">
        <v>0</v>
      </c>
      <c r="AF409" s="87">
        <v>0</v>
      </c>
      <c r="AG409" s="87">
        <v>0</v>
      </c>
      <c r="AH409" s="87">
        <v>0</v>
      </c>
      <c r="AI409" s="87">
        <v>0</v>
      </c>
      <c r="AJ409" s="87">
        <v>0</v>
      </c>
      <c r="AK409" s="87">
        <v>0</v>
      </c>
      <c r="AL409" s="87">
        <v>0</v>
      </c>
      <c r="AM409" s="87">
        <v>0</v>
      </c>
      <c r="AN409" s="87">
        <v>0</v>
      </c>
      <c r="AO409" s="87">
        <v>0</v>
      </c>
      <c r="AP409" s="87">
        <v>0</v>
      </c>
      <c r="AQ409" s="87">
        <v>0</v>
      </c>
      <c r="AR409" s="87">
        <v>0</v>
      </c>
      <c r="AS409" s="87">
        <v>0</v>
      </c>
      <c r="AT409" s="87">
        <v>0</v>
      </c>
      <c r="AU409" s="87">
        <v>0</v>
      </c>
      <c r="AV409" s="88">
        <v>0</v>
      </c>
      <c r="AW409" s="88">
        <v>0</v>
      </c>
      <c r="AX409" s="88">
        <v>0</v>
      </c>
      <c r="AY409" s="88">
        <v>0</v>
      </c>
      <c r="AZ409" s="88">
        <v>0</v>
      </c>
      <c r="BA409" s="88">
        <v>0</v>
      </c>
      <c r="BB409" s="88">
        <v>0</v>
      </c>
      <c r="BC409" s="89">
        <v>0</v>
      </c>
      <c r="BD409" s="89">
        <v>0</v>
      </c>
      <c r="BE409" s="89">
        <v>0</v>
      </c>
      <c r="BF409" s="89">
        <v>0</v>
      </c>
      <c r="BG409" s="89">
        <v>0</v>
      </c>
      <c r="BH409" s="89">
        <v>0</v>
      </c>
      <c r="BI409" s="89">
        <v>0</v>
      </c>
      <c r="BJ409" s="89">
        <v>0</v>
      </c>
      <c r="BK409" s="89">
        <v>0</v>
      </c>
      <c r="BL409" s="89">
        <v>0</v>
      </c>
      <c r="BM409" s="89">
        <v>0</v>
      </c>
      <c r="BN409" s="90">
        <v>0</v>
      </c>
    </row>
    <row r="410" spans="1:66" x14ac:dyDescent="0.45">
      <c r="A410" s="78">
        <f t="shared" si="21"/>
        <v>0</v>
      </c>
      <c r="B410" s="79">
        <f t="shared" si="19"/>
        <v>0</v>
      </c>
      <c r="C410" s="140">
        <f t="shared" si="20"/>
        <v>0</v>
      </c>
      <c r="D410" s="140">
        <v>0</v>
      </c>
      <c r="E410" s="178" t="s">
        <v>125</v>
      </c>
      <c r="F410" s="76" t="s">
        <v>593</v>
      </c>
      <c r="G410" s="76" t="s">
        <v>655</v>
      </c>
      <c r="H410" s="86" t="s">
        <v>530</v>
      </c>
      <c r="I410" s="179" t="s">
        <v>1071</v>
      </c>
      <c r="J410" s="87">
        <v>0</v>
      </c>
      <c r="K410" s="87">
        <v>0</v>
      </c>
      <c r="L410" s="87">
        <v>0</v>
      </c>
      <c r="M410" s="87">
        <v>0</v>
      </c>
      <c r="N410" s="87">
        <v>0</v>
      </c>
      <c r="O410" s="87">
        <v>0</v>
      </c>
      <c r="P410" s="87">
        <v>0</v>
      </c>
      <c r="Q410" s="87">
        <v>0</v>
      </c>
      <c r="R410" s="87">
        <v>0</v>
      </c>
      <c r="S410" s="87">
        <v>0</v>
      </c>
      <c r="T410" s="87">
        <v>0</v>
      </c>
      <c r="U410" s="87">
        <v>0</v>
      </c>
      <c r="V410" s="87">
        <v>0</v>
      </c>
      <c r="W410" s="87">
        <v>0</v>
      </c>
      <c r="X410" s="87">
        <v>0</v>
      </c>
      <c r="Y410" s="87">
        <v>0</v>
      </c>
      <c r="Z410" s="87">
        <v>0</v>
      </c>
      <c r="AA410" s="87">
        <v>0</v>
      </c>
      <c r="AB410" s="87">
        <v>0</v>
      </c>
      <c r="AC410" s="87">
        <v>0</v>
      </c>
      <c r="AD410" s="87">
        <v>0</v>
      </c>
      <c r="AE410" s="87">
        <v>0</v>
      </c>
      <c r="AF410" s="87">
        <v>0</v>
      </c>
      <c r="AG410" s="87">
        <v>0</v>
      </c>
      <c r="AH410" s="87">
        <v>0</v>
      </c>
      <c r="AI410" s="87">
        <v>0</v>
      </c>
      <c r="AJ410" s="87">
        <v>0</v>
      </c>
      <c r="AK410" s="87">
        <v>0</v>
      </c>
      <c r="AL410" s="87">
        <v>0</v>
      </c>
      <c r="AM410" s="87">
        <v>0</v>
      </c>
      <c r="AN410" s="87">
        <v>0</v>
      </c>
      <c r="AO410" s="87">
        <v>0</v>
      </c>
      <c r="AP410" s="87">
        <v>0</v>
      </c>
      <c r="AQ410" s="87">
        <v>0</v>
      </c>
      <c r="AR410" s="87">
        <v>0</v>
      </c>
      <c r="AS410" s="87">
        <v>0</v>
      </c>
      <c r="AT410" s="87">
        <v>0</v>
      </c>
      <c r="AU410" s="87">
        <v>0</v>
      </c>
      <c r="AV410" s="88">
        <v>0</v>
      </c>
      <c r="AW410" s="88">
        <v>0</v>
      </c>
      <c r="AX410" s="88">
        <v>0</v>
      </c>
      <c r="AY410" s="88">
        <v>0</v>
      </c>
      <c r="AZ410" s="88">
        <v>0</v>
      </c>
      <c r="BA410" s="88">
        <v>0</v>
      </c>
      <c r="BB410" s="88">
        <v>0</v>
      </c>
      <c r="BC410" s="89">
        <v>0</v>
      </c>
      <c r="BD410" s="89">
        <v>0</v>
      </c>
      <c r="BE410" s="89">
        <v>0</v>
      </c>
      <c r="BF410" s="89">
        <v>0</v>
      </c>
      <c r="BG410" s="89">
        <v>0</v>
      </c>
      <c r="BH410" s="89">
        <v>0</v>
      </c>
      <c r="BI410" s="89">
        <v>0</v>
      </c>
      <c r="BJ410" s="89">
        <v>0</v>
      </c>
      <c r="BK410" s="89">
        <v>0</v>
      </c>
      <c r="BL410" s="89">
        <v>0</v>
      </c>
      <c r="BM410" s="89">
        <v>0</v>
      </c>
      <c r="BN410" s="90">
        <v>0</v>
      </c>
    </row>
    <row r="411" spans="1:66" x14ac:dyDescent="0.45">
      <c r="A411" s="78">
        <f t="shared" si="21"/>
        <v>0</v>
      </c>
      <c r="B411" s="79">
        <f t="shared" si="19"/>
        <v>0</v>
      </c>
      <c r="C411" s="140">
        <f t="shared" si="20"/>
        <v>0</v>
      </c>
      <c r="D411" s="140">
        <v>0</v>
      </c>
      <c r="E411" s="178" t="s">
        <v>125</v>
      </c>
      <c r="F411" s="76" t="s">
        <v>593</v>
      </c>
      <c r="G411" s="76" t="s">
        <v>655</v>
      </c>
      <c r="H411" s="86" t="s">
        <v>531</v>
      </c>
      <c r="I411" s="179" t="s">
        <v>1072</v>
      </c>
      <c r="J411" s="87">
        <v>0</v>
      </c>
      <c r="K411" s="87">
        <v>0</v>
      </c>
      <c r="L411" s="87">
        <v>0</v>
      </c>
      <c r="M411" s="87">
        <v>0</v>
      </c>
      <c r="N411" s="87">
        <v>0</v>
      </c>
      <c r="O411" s="87">
        <v>0</v>
      </c>
      <c r="P411" s="87">
        <v>0</v>
      </c>
      <c r="Q411" s="87">
        <v>0</v>
      </c>
      <c r="R411" s="87">
        <v>0</v>
      </c>
      <c r="S411" s="87">
        <v>0</v>
      </c>
      <c r="T411" s="87">
        <v>0</v>
      </c>
      <c r="U411" s="87">
        <v>0</v>
      </c>
      <c r="V411" s="87">
        <v>0</v>
      </c>
      <c r="W411" s="87">
        <v>0</v>
      </c>
      <c r="X411" s="87">
        <v>0</v>
      </c>
      <c r="Y411" s="87">
        <v>0</v>
      </c>
      <c r="Z411" s="87">
        <v>0</v>
      </c>
      <c r="AA411" s="87">
        <v>0</v>
      </c>
      <c r="AB411" s="87">
        <v>0</v>
      </c>
      <c r="AC411" s="87">
        <v>0</v>
      </c>
      <c r="AD411" s="87">
        <v>0</v>
      </c>
      <c r="AE411" s="87">
        <v>0</v>
      </c>
      <c r="AF411" s="87">
        <v>0</v>
      </c>
      <c r="AG411" s="87">
        <v>0</v>
      </c>
      <c r="AH411" s="87">
        <v>0</v>
      </c>
      <c r="AI411" s="87">
        <v>0</v>
      </c>
      <c r="AJ411" s="87">
        <v>0</v>
      </c>
      <c r="AK411" s="87">
        <v>0</v>
      </c>
      <c r="AL411" s="87">
        <v>0</v>
      </c>
      <c r="AM411" s="87">
        <v>0</v>
      </c>
      <c r="AN411" s="87">
        <v>0</v>
      </c>
      <c r="AO411" s="87">
        <v>0</v>
      </c>
      <c r="AP411" s="87">
        <v>0</v>
      </c>
      <c r="AQ411" s="87">
        <v>0</v>
      </c>
      <c r="AR411" s="87">
        <v>0</v>
      </c>
      <c r="AS411" s="87">
        <v>0</v>
      </c>
      <c r="AT411" s="87">
        <v>0</v>
      </c>
      <c r="AU411" s="87">
        <v>0</v>
      </c>
      <c r="AV411" s="88">
        <v>0</v>
      </c>
      <c r="AW411" s="88">
        <v>0</v>
      </c>
      <c r="AX411" s="88">
        <v>0</v>
      </c>
      <c r="AY411" s="88">
        <v>0</v>
      </c>
      <c r="AZ411" s="88">
        <v>0</v>
      </c>
      <c r="BA411" s="88">
        <v>0</v>
      </c>
      <c r="BB411" s="88">
        <v>0</v>
      </c>
      <c r="BC411" s="89">
        <v>0</v>
      </c>
      <c r="BD411" s="89">
        <v>0</v>
      </c>
      <c r="BE411" s="89">
        <v>0</v>
      </c>
      <c r="BF411" s="89">
        <v>0</v>
      </c>
      <c r="BG411" s="89">
        <v>0</v>
      </c>
      <c r="BH411" s="89">
        <v>0</v>
      </c>
      <c r="BI411" s="89">
        <v>0</v>
      </c>
      <c r="BJ411" s="89">
        <v>0</v>
      </c>
      <c r="BK411" s="89">
        <v>0</v>
      </c>
      <c r="BL411" s="89">
        <v>0</v>
      </c>
      <c r="BM411" s="89">
        <v>0</v>
      </c>
      <c r="BN411" s="90">
        <v>0</v>
      </c>
    </row>
    <row r="412" spans="1:66" x14ac:dyDescent="0.45">
      <c r="A412" s="78">
        <f t="shared" si="21"/>
        <v>0</v>
      </c>
      <c r="B412" s="79">
        <f t="shared" si="19"/>
        <v>0</v>
      </c>
      <c r="C412" s="140">
        <f t="shared" si="20"/>
        <v>0</v>
      </c>
      <c r="D412" s="140">
        <v>0</v>
      </c>
      <c r="E412" s="178" t="s">
        <v>125</v>
      </c>
      <c r="F412" s="76" t="s">
        <v>593</v>
      </c>
      <c r="G412" s="76" t="s">
        <v>655</v>
      </c>
      <c r="H412" s="86" t="s">
        <v>532</v>
      </c>
      <c r="I412" s="179" t="s">
        <v>1073</v>
      </c>
      <c r="J412" s="87">
        <v>0</v>
      </c>
      <c r="K412" s="87">
        <v>0</v>
      </c>
      <c r="L412" s="87">
        <v>0</v>
      </c>
      <c r="M412" s="87">
        <v>0</v>
      </c>
      <c r="N412" s="87">
        <v>0</v>
      </c>
      <c r="O412" s="87">
        <v>0</v>
      </c>
      <c r="P412" s="87">
        <v>0</v>
      </c>
      <c r="Q412" s="87">
        <v>0</v>
      </c>
      <c r="R412" s="87">
        <v>0</v>
      </c>
      <c r="S412" s="87">
        <v>0</v>
      </c>
      <c r="T412" s="87">
        <v>0</v>
      </c>
      <c r="U412" s="87">
        <v>0</v>
      </c>
      <c r="V412" s="87">
        <v>0</v>
      </c>
      <c r="W412" s="87">
        <v>0</v>
      </c>
      <c r="X412" s="87">
        <v>0</v>
      </c>
      <c r="Y412" s="87">
        <v>0</v>
      </c>
      <c r="Z412" s="87">
        <v>0</v>
      </c>
      <c r="AA412" s="87">
        <v>0</v>
      </c>
      <c r="AB412" s="87">
        <v>0</v>
      </c>
      <c r="AC412" s="87">
        <v>0</v>
      </c>
      <c r="AD412" s="87">
        <v>0</v>
      </c>
      <c r="AE412" s="87">
        <v>0</v>
      </c>
      <c r="AF412" s="87">
        <v>0</v>
      </c>
      <c r="AG412" s="87">
        <v>0</v>
      </c>
      <c r="AH412" s="87">
        <v>0</v>
      </c>
      <c r="AI412" s="87">
        <v>0</v>
      </c>
      <c r="AJ412" s="87">
        <v>0</v>
      </c>
      <c r="AK412" s="87">
        <v>0</v>
      </c>
      <c r="AL412" s="87">
        <v>0</v>
      </c>
      <c r="AM412" s="87">
        <v>0</v>
      </c>
      <c r="AN412" s="87">
        <v>0</v>
      </c>
      <c r="AO412" s="87">
        <v>0</v>
      </c>
      <c r="AP412" s="87">
        <v>0</v>
      </c>
      <c r="AQ412" s="87">
        <v>0</v>
      </c>
      <c r="AR412" s="87">
        <v>0</v>
      </c>
      <c r="AS412" s="87">
        <v>0</v>
      </c>
      <c r="AT412" s="87">
        <v>0</v>
      </c>
      <c r="AU412" s="87">
        <v>0</v>
      </c>
      <c r="AV412" s="88">
        <v>0</v>
      </c>
      <c r="AW412" s="88">
        <v>0</v>
      </c>
      <c r="AX412" s="88">
        <v>0</v>
      </c>
      <c r="AY412" s="88">
        <v>0</v>
      </c>
      <c r="AZ412" s="88">
        <v>0</v>
      </c>
      <c r="BA412" s="88">
        <v>0</v>
      </c>
      <c r="BB412" s="88">
        <v>0</v>
      </c>
      <c r="BC412" s="89">
        <v>0</v>
      </c>
      <c r="BD412" s="89">
        <v>0</v>
      </c>
      <c r="BE412" s="89">
        <v>0</v>
      </c>
      <c r="BF412" s="89">
        <v>0</v>
      </c>
      <c r="BG412" s="89">
        <v>0</v>
      </c>
      <c r="BH412" s="89">
        <v>0</v>
      </c>
      <c r="BI412" s="89">
        <v>0</v>
      </c>
      <c r="BJ412" s="89">
        <v>0</v>
      </c>
      <c r="BK412" s="89">
        <v>0</v>
      </c>
      <c r="BL412" s="89">
        <v>0</v>
      </c>
      <c r="BM412" s="89">
        <v>0</v>
      </c>
      <c r="BN412" s="90">
        <v>0</v>
      </c>
    </row>
    <row r="413" spans="1:66" x14ac:dyDescent="0.45">
      <c r="A413" s="78">
        <f t="shared" si="21"/>
        <v>0</v>
      </c>
      <c r="B413" s="79">
        <f t="shared" si="19"/>
        <v>0</v>
      </c>
      <c r="C413" s="140">
        <f t="shared" si="20"/>
        <v>0</v>
      </c>
      <c r="D413" s="140">
        <v>0</v>
      </c>
      <c r="E413" s="178" t="s">
        <v>125</v>
      </c>
      <c r="F413" s="76" t="s">
        <v>595</v>
      </c>
      <c r="G413" s="76" t="s">
        <v>626</v>
      </c>
      <c r="H413" s="86" t="s">
        <v>533</v>
      </c>
      <c r="I413" s="179" t="s">
        <v>1074</v>
      </c>
      <c r="J413" s="87">
        <v>6701</v>
      </c>
      <c r="K413" s="87">
        <v>20241</v>
      </c>
      <c r="L413" s="87">
        <v>9789</v>
      </c>
      <c r="M413" s="87">
        <v>6011</v>
      </c>
      <c r="N413" s="87">
        <v>0</v>
      </c>
      <c r="O413" s="87">
        <v>5128</v>
      </c>
      <c r="P413" s="87">
        <v>16726</v>
      </c>
      <c r="Q413" s="87">
        <v>10221</v>
      </c>
      <c r="R413" s="87">
        <v>7870</v>
      </c>
      <c r="S413" s="87">
        <v>13527</v>
      </c>
      <c r="T413" s="87">
        <v>19444</v>
      </c>
      <c r="U413" s="87">
        <v>110</v>
      </c>
      <c r="V413" s="87">
        <v>15368</v>
      </c>
      <c r="W413" s="87">
        <v>7172</v>
      </c>
      <c r="X413" s="87">
        <v>15970</v>
      </c>
      <c r="Y413" s="87">
        <v>0</v>
      </c>
      <c r="Z413" s="87">
        <v>0</v>
      </c>
      <c r="AA413" s="87">
        <v>0</v>
      </c>
      <c r="AB413" s="87">
        <v>0</v>
      </c>
      <c r="AC413" s="87">
        <v>0</v>
      </c>
      <c r="AD413" s="87">
        <v>0</v>
      </c>
      <c r="AE413" s="87">
        <v>0</v>
      </c>
      <c r="AF413" s="87">
        <v>0</v>
      </c>
      <c r="AG413" s="87">
        <v>0</v>
      </c>
      <c r="AH413" s="87">
        <v>0</v>
      </c>
      <c r="AI413" s="87">
        <v>0</v>
      </c>
      <c r="AJ413" s="87">
        <v>0</v>
      </c>
      <c r="AK413" s="87">
        <v>0</v>
      </c>
      <c r="AL413" s="87">
        <v>0</v>
      </c>
      <c r="AM413" s="87">
        <v>0</v>
      </c>
      <c r="AN413" s="87">
        <v>0</v>
      </c>
      <c r="AO413" s="87">
        <v>0</v>
      </c>
      <c r="AP413" s="87">
        <v>0</v>
      </c>
      <c r="AQ413" s="87">
        <v>0</v>
      </c>
      <c r="AR413" s="87">
        <v>0</v>
      </c>
      <c r="AS413" s="87">
        <v>0</v>
      </c>
      <c r="AT413" s="87">
        <v>0</v>
      </c>
      <c r="AU413" s="87">
        <v>0</v>
      </c>
      <c r="AV413" s="88">
        <v>0</v>
      </c>
      <c r="AW413" s="88">
        <v>0</v>
      </c>
      <c r="AX413" s="88">
        <v>0</v>
      </c>
      <c r="AY413" s="88">
        <v>0</v>
      </c>
      <c r="AZ413" s="88">
        <v>0</v>
      </c>
      <c r="BA413" s="88">
        <v>0</v>
      </c>
      <c r="BB413" s="88">
        <v>0</v>
      </c>
      <c r="BC413" s="89">
        <v>0</v>
      </c>
      <c r="BD413" s="89">
        <v>0</v>
      </c>
      <c r="BE413" s="89">
        <v>0</v>
      </c>
      <c r="BF413" s="89">
        <v>0</v>
      </c>
      <c r="BG413" s="89">
        <v>0</v>
      </c>
      <c r="BH413" s="89">
        <v>0</v>
      </c>
      <c r="BI413" s="89">
        <v>0</v>
      </c>
      <c r="BJ413" s="89">
        <v>0</v>
      </c>
      <c r="BK413" s="89">
        <v>0</v>
      </c>
      <c r="BL413" s="89">
        <v>0</v>
      </c>
      <c r="BM413" s="89">
        <v>0</v>
      </c>
      <c r="BN413" s="90">
        <v>0</v>
      </c>
    </row>
    <row r="414" spans="1:66" x14ac:dyDescent="0.45">
      <c r="A414" s="78">
        <f t="shared" si="21"/>
        <v>0</v>
      </c>
      <c r="B414" s="79">
        <f t="shared" si="19"/>
        <v>0</v>
      </c>
      <c r="C414" s="140">
        <f t="shared" si="20"/>
        <v>0</v>
      </c>
      <c r="D414" s="140">
        <v>0</v>
      </c>
      <c r="E414" s="178" t="s">
        <v>125</v>
      </c>
      <c r="F414" s="76" t="s">
        <v>595</v>
      </c>
      <c r="G414" s="76" t="s">
        <v>626</v>
      </c>
      <c r="H414" s="86" t="s">
        <v>534</v>
      </c>
      <c r="I414" s="179" t="s">
        <v>1075</v>
      </c>
      <c r="J414" s="87">
        <v>116205</v>
      </c>
      <c r="K414" s="87">
        <v>61407</v>
      </c>
      <c r="L414" s="87">
        <v>122819</v>
      </c>
      <c r="M414" s="87">
        <v>304645</v>
      </c>
      <c r="N414" s="87">
        <v>111198</v>
      </c>
      <c r="O414" s="87">
        <v>125487</v>
      </c>
      <c r="P414" s="87">
        <v>159018</v>
      </c>
      <c r="Q414" s="87">
        <v>148966</v>
      </c>
      <c r="R414" s="87">
        <v>177357</v>
      </c>
      <c r="S414" s="87">
        <v>177423</v>
      </c>
      <c r="T414" s="87">
        <v>213489</v>
      </c>
      <c r="U414" s="87">
        <v>178848</v>
      </c>
      <c r="V414" s="87">
        <v>179249</v>
      </c>
      <c r="W414" s="87">
        <v>179865</v>
      </c>
      <c r="X414" s="87">
        <v>407283</v>
      </c>
      <c r="Y414" s="87">
        <v>0</v>
      </c>
      <c r="Z414" s="87">
        <v>0</v>
      </c>
      <c r="AA414" s="87">
        <v>0</v>
      </c>
      <c r="AB414" s="87">
        <v>0</v>
      </c>
      <c r="AC414" s="87">
        <v>0</v>
      </c>
      <c r="AD414" s="87">
        <v>0</v>
      </c>
      <c r="AE414" s="87">
        <v>0</v>
      </c>
      <c r="AF414" s="87">
        <v>0</v>
      </c>
      <c r="AG414" s="87">
        <v>0</v>
      </c>
      <c r="AH414" s="87">
        <v>0</v>
      </c>
      <c r="AI414" s="87">
        <v>0</v>
      </c>
      <c r="AJ414" s="87">
        <v>0</v>
      </c>
      <c r="AK414" s="87">
        <v>0</v>
      </c>
      <c r="AL414" s="87">
        <v>0</v>
      </c>
      <c r="AM414" s="87">
        <v>0</v>
      </c>
      <c r="AN414" s="87">
        <v>0</v>
      </c>
      <c r="AO414" s="87">
        <v>0</v>
      </c>
      <c r="AP414" s="87">
        <v>0</v>
      </c>
      <c r="AQ414" s="87">
        <v>0</v>
      </c>
      <c r="AR414" s="87">
        <v>0</v>
      </c>
      <c r="AS414" s="87">
        <v>0</v>
      </c>
      <c r="AT414" s="87">
        <v>0</v>
      </c>
      <c r="AU414" s="87">
        <v>0</v>
      </c>
      <c r="AV414" s="88">
        <v>0</v>
      </c>
      <c r="AW414" s="88">
        <v>0</v>
      </c>
      <c r="AX414" s="88">
        <v>0</v>
      </c>
      <c r="AY414" s="88">
        <v>0</v>
      </c>
      <c r="AZ414" s="88">
        <v>0</v>
      </c>
      <c r="BA414" s="88">
        <v>0</v>
      </c>
      <c r="BB414" s="88">
        <v>0</v>
      </c>
      <c r="BC414" s="89">
        <v>0</v>
      </c>
      <c r="BD414" s="89">
        <v>0</v>
      </c>
      <c r="BE414" s="89">
        <v>0</v>
      </c>
      <c r="BF414" s="89">
        <v>0</v>
      </c>
      <c r="BG414" s="89">
        <v>0</v>
      </c>
      <c r="BH414" s="89">
        <v>0</v>
      </c>
      <c r="BI414" s="89">
        <v>0</v>
      </c>
      <c r="BJ414" s="89">
        <v>0</v>
      </c>
      <c r="BK414" s="89">
        <v>0</v>
      </c>
      <c r="BL414" s="89">
        <v>0</v>
      </c>
      <c r="BM414" s="89">
        <v>0</v>
      </c>
      <c r="BN414" s="90">
        <v>0</v>
      </c>
    </row>
    <row r="415" spans="1:66" x14ac:dyDescent="0.45">
      <c r="A415" s="78">
        <f t="shared" si="21"/>
        <v>0</v>
      </c>
      <c r="B415" s="79">
        <f t="shared" si="19"/>
        <v>0</v>
      </c>
      <c r="C415" s="140">
        <f t="shared" si="20"/>
        <v>0</v>
      </c>
      <c r="D415" s="140">
        <v>0</v>
      </c>
      <c r="E415" s="178" t="s">
        <v>125</v>
      </c>
      <c r="F415" s="76" t="s">
        <v>595</v>
      </c>
      <c r="G415" s="76" t="s">
        <v>626</v>
      </c>
      <c r="H415" s="86" t="s">
        <v>535</v>
      </c>
      <c r="I415" s="179" t="s">
        <v>1076</v>
      </c>
      <c r="J415" s="87">
        <v>62430</v>
      </c>
      <c r="K415" s="87">
        <v>28724</v>
      </c>
      <c r="L415" s="87">
        <v>73315</v>
      </c>
      <c r="M415" s="87">
        <v>205044</v>
      </c>
      <c r="N415" s="87">
        <v>128117</v>
      </c>
      <c r="O415" s="87">
        <v>134796</v>
      </c>
      <c r="P415" s="87">
        <v>130597</v>
      </c>
      <c r="Q415" s="87">
        <v>126359</v>
      </c>
      <c r="R415" s="87">
        <v>150122</v>
      </c>
      <c r="S415" s="87">
        <v>145449</v>
      </c>
      <c r="T415" s="87">
        <v>182408</v>
      </c>
      <c r="U415" s="87">
        <v>154841</v>
      </c>
      <c r="V415" s="87">
        <v>146123</v>
      </c>
      <c r="W415" s="87">
        <v>147210</v>
      </c>
      <c r="X415" s="87">
        <v>372070</v>
      </c>
      <c r="Y415" s="87">
        <v>0</v>
      </c>
      <c r="Z415" s="87">
        <v>0</v>
      </c>
      <c r="AA415" s="87">
        <v>0</v>
      </c>
      <c r="AB415" s="87">
        <v>0</v>
      </c>
      <c r="AC415" s="87">
        <v>0</v>
      </c>
      <c r="AD415" s="87">
        <v>0</v>
      </c>
      <c r="AE415" s="87">
        <v>0</v>
      </c>
      <c r="AF415" s="87">
        <v>0</v>
      </c>
      <c r="AG415" s="87">
        <v>0</v>
      </c>
      <c r="AH415" s="87">
        <v>0</v>
      </c>
      <c r="AI415" s="87">
        <v>0</v>
      </c>
      <c r="AJ415" s="87">
        <v>0</v>
      </c>
      <c r="AK415" s="87">
        <v>0</v>
      </c>
      <c r="AL415" s="87">
        <v>0</v>
      </c>
      <c r="AM415" s="87">
        <v>0</v>
      </c>
      <c r="AN415" s="87">
        <v>0</v>
      </c>
      <c r="AO415" s="87">
        <v>0</v>
      </c>
      <c r="AP415" s="87">
        <v>0</v>
      </c>
      <c r="AQ415" s="87">
        <v>0</v>
      </c>
      <c r="AR415" s="87">
        <v>0</v>
      </c>
      <c r="AS415" s="87">
        <v>0</v>
      </c>
      <c r="AT415" s="87">
        <v>0</v>
      </c>
      <c r="AU415" s="87">
        <v>0</v>
      </c>
      <c r="AV415" s="88">
        <v>0</v>
      </c>
      <c r="AW415" s="88">
        <v>0</v>
      </c>
      <c r="AX415" s="88">
        <v>0</v>
      </c>
      <c r="AY415" s="88">
        <v>0</v>
      </c>
      <c r="AZ415" s="88">
        <v>0</v>
      </c>
      <c r="BA415" s="88">
        <v>0</v>
      </c>
      <c r="BB415" s="88">
        <v>0</v>
      </c>
      <c r="BC415" s="89">
        <v>0</v>
      </c>
      <c r="BD415" s="89">
        <v>0</v>
      </c>
      <c r="BE415" s="89">
        <v>0</v>
      </c>
      <c r="BF415" s="89">
        <v>0</v>
      </c>
      <c r="BG415" s="89">
        <v>0</v>
      </c>
      <c r="BH415" s="89">
        <v>0</v>
      </c>
      <c r="BI415" s="89">
        <v>0</v>
      </c>
      <c r="BJ415" s="89">
        <v>0</v>
      </c>
      <c r="BK415" s="89">
        <v>0</v>
      </c>
      <c r="BL415" s="89">
        <v>0</v>
      </c>
      <c r="BM415" s="89">
        <v>0</v>
      </c>
      <c r="BN415" s="90">
        <v>0</v>
      </c>
    </row>
    <row r="416" spans="1:66" x14ac:dyDescent="0.45">
      <c r="A416" s="78">
        <f t="shared" si="21"/>
        <v>406</v>
      </c>
      <c r="B416" s="79">
        <f t="shared" si="19"/>
        <v>0</v>
      </c>
      <c r="C416" s="140">
        <f t="shared" si="20"/>
        <v>135.33333333333334</v>
      </c>
      <c r="D416" s="140">
        <v>622</v>
      </c>
      <c r="E416" s="178" t="s">
        <v>125</v>
      </c>
      <c r="F416" s="76" t="s">
        <v>596</v>
      </c>
      <c r="G416" s="76" t="s">
        <v>656</v>
      </c>
      <c r="H416" s="86" t="s">
        <v>536</v>
      </c>
      <c r="I416" s="179" t="s">
        <v>1077</v>
      </c>
      <c r="J416" s="87">
        <v>42</v>
      </c>
      <c r="K416" s="87">
        <v>236</v>
      </c>
      <c r="L416" s="87">
        <v>35</v>
      </c>
      <c r="M416" s="87">
        <v>41</v>
      </c>
      <c r="N416" s="87">
        <v>54</v>
      </c>
      <c r="O416" s="87">
        <v>40</v>
      </c>
      <c r="P416" s="87">
        <v>62</v>
      </c>
      <c r="Q416" s="87">
        <v>64</v>
      </c>
      <c r="R416" s="87">
        <v>53</v>
      </c>
      <c r="S416" s="87">
        <v>66</v>
      </c>
      <c r="T416" s="87">
        <v>61</v>
      </c>
      <c r="U416" s="87">
        <v>63</v>
      </c>
      <c r="V416" s="87">
        <v>93</v>
      </c>
      <c r="W416" s="87">
        <v>77</v>
      </c>
      <c r="X416" s="87">
        <v>89</v>
      </c>
      <c r="Y416" s="87">
        <v>0</v>
      </c>
      <c r="Z416" s="87">
        <v>0</v>
      </c>
      <c r="AA416" s="87">
        <v>0</v>
      </c>
      <c r="AB416" s="87">
        <v>0</v>
      </c>
      <c r="AC416" s="87">
        <v>0</v>
      </c>
      <c r="AD416" s="87">
        <v>0</v>
      </c>
      <c r="AE416" s="87">
        <v>0</v>
      </c>
      <c r="AF416" s="87">
        <v>0</v>
      </c>
      <c r="AG416" s="87">
        <v>0</v>
      </c>
      <c r="AH416" s="87">
        <v>0</v>
      </c>
      <c r="AI416" s="87">
        <v>0</v>
      </c>
      <c r="AJ416" s="87">
        <v>0</v>
      </c>
      <c r="AK416" s="87">
        <v>0</v>
      </c>
      <c r="AL416" s="87">
        <v>0</v>
      </c>
      <c r="AM416" s="87">
        <v>0</v>
      </c>
      <c r="AN416" s="87">
        <v>0</v>
      </c>
      <c r="AO416" s="87">
        <v>0</v>
      </c>
      <c r="AP416" s="87">
        <v>0</v>
      </c>
      <c r="AQ416" s="87">
        <v>0</v>
      </c>
      <c r="AR416" s="87">
        <v>0</v>
      </c>
      <c r="AS416" s="87">
        <v>154</v>
      </c>
      <c r="AT416" s="87">
        <v>118</v>
      </c>
      <c r="AU416" s="87">
        <v>134</v>
      </c>
      <c r="AV416" s="88">
        <v>0</v>
      </c>
      <c r="AW416" s="88">
        <v>0</v>
      </c>
      <c r="AX416" s="88">
        <v>0</v>
      </c>
      <c r="AY416" s="88">
        <v>0</v>
      </c>
      <c r="AZ416" s="88">
        <v>0</v>
      </c>
      <c r="BA416" s="88">
        <v>0</v>
      </c>
      <c r="BB416" s="88">
        <v>0</v>
      </c>
      <c r="BC416" s="89">
        <v>0</v>
      </c>
      <c r="BD416" s="89">
        <v>0</v>
      </c>
      <c r="BE416" s="89">
        <v>0</v>
      </c>
      <c r="BF416" s="89">
        <v>0</v>
      </c>
      <c r="BG416" s="89">
        <v>0</v>
      </c>
      <c r="BH416" s="89">
        <v>0</v>
      </c>
      <c r="BI416" s="89">
        <v>0</v>
      </c>
      <c r="BJ416" s="89">
        <v>0</v>
      </c>
      <c r="BK416" s="89">
        <v>0</v>
      </c>
      <c r="BL416" s="89">
        <v>0</v>
      </c>
      <c r="BM416" s="89">
        <v>0</v>
      </c>
      <c r="BN416" s="90">
        <v>0</v>
      </c>
    </row>
    <row r="417" spans="1:66" x14ac:dyDescent="0.45">
      <c r="A417" s="78">
        <f t="shared" si="21"/>
        <v>8637</v>
      </c>
      <c r="B417" s="79">
        <f t="shared" si="19"/>
        <v>4000</v>
      </c>
      <c r="C417" s="140">
        <f t="shared" si="20"/>
        <v>2879</v>
      </c>
      <c r="D417" s="140">
        <v>11371</v>
      </c>
      <c r="E417" s="178" t="s">
        <v>125</v>
      </c>
      <c r="F417" s="76" t="s">
        <v>597</v>
      </c>
      <c r="G417" s="76" t="s">
        <v>632</v>
      </c>
      <c r="H417" s="86" t="s">
        <v>537</v>
      </c>
      <c r="I417" s="179" t="s">
        <v>1078</v>
      </c>
      <c r="J417" s="87">
        <v>0</v>
      </c>
      <c r="K417" s="87">
        <v>0</v>
      </c>
      <c r="L417" s="87">
        <v>0</v>
      </c>
      <c r="M417" s="87">
        <v>0</v>
      </c>
      <c r="N417" s="87">
        <v>0</v>
      </c>
      <c r="O417" s="87">
        <v>0</v>
      </c>
      <c r="P417" s="87">
        <v>0</v>
      </c>
      <c r="Q417" s="87">
        <v>0</v>
      </c>
      <c r="R417" s="87">
        <v>0</v>
      </c>
      <c r="S417" s="87">
        <v>0</v>
      </c>
      <c r="T417" s="87">
        <v>0</v>
      </c>
      <c r="U417" s="87">
        <v>0</v>
      </c>
      <c r="V417" s="87">
        <v>0</v>
      </c>
      <c r="W417" s="87">
        <v>0</v>
      </c>
      <c r="X417" s="87">
        <v>0</v>
      </c>
      <c r="Y417" s="87">
        <v>0</v>
      </c>
      <c r="Z417" s="87">
        <v>0</v>
      </c>
      <c r="AA417" s="87">
        <v>0</v>
      </c>
      <c r="AB417" s="87">
        <v>0</v>
      </c>
      <c r="AC417" s="87">
        <v>0</v>
      </c>
      <c r="AD417" s="87">
        <v>0</v>
      </c>
      <c r="AE417" s="87">
        <v>0</v>
      </c>
      <c r="AF417" s="87">
        <v>0</v>
      </c>
      <c r="AG417" s="87">
        <v>0</v>
      </c>
      <c r="AH417" s="87">
        <v>0</v>
      </c>
      <c r="AI417" s="87">
        <v>0</v>
      </c>
      <c r="AJ417" s="87">
        <v>0</v>
      </c>
      <c r="AK417" s="87">
        <v>0</v>
      </c>
      <c r="AL417" s="87">
        <v>0</v>
      </c>
      <c r="AM417" s="87">
        <v>0</v>
      </c>
      <c r="AN417" s="87">
        <v>0</v>
      </c>
      <c r="AO417" s="87">
        <v>0</v>
      </c>
      <c r="AP417" s="87">
        <v>0</v>
      </c>
      <c r="AQ417" s="87">
        <v>0</v>
      </c>
      <c r="AR417" s="87">
        <v>0</v>
      </c>
      <c r="AS417" s="87">
        <v>0</v>
      </c>
      <c r="AT417" s="87">
        <v>2379</v>
      </c>
      <c r="AU417" s="87">
        <v>6258</v>
      </c>
      <c r="AV417" s="88">
        <v>4000</v>
      </c>
      <c r="AW417" s="88">
        <v>4000</v>
      </c>
      <c r="AX417" s="88">
        <v>6198</v>
      </c>
      <c r="AY417" s="88">
        <v>3927</v>
      </c>
      <c r="AZ417" s="88">
        <v>3499</v>
      </c>
      <c r="BA417" s="88">
        <v>4336</v>
      </c>
      <c r="BB417" s="88">
        <v>3477</v>
      </c>
      <c r="BC417" s="89">
        <v>4085</v>
      </c>
      <c r="BD417" s="89">
        <v>4512</v>
      </c>
      <c r="BE417" s="89">
        <v>5206</v>
      </c>
      <c r="BF417" s="89">
        <v>3163</v>
      </c>
      <c r="BG417" s="89">
        <v>5266</v>
      </c>
      <c r="BH417" s="89">
        <v>6005</v>
      </c>
      <c r="BI417" s="89">
        <v>4330</v>
      </c>
      <c r="BJ417" s="89">
        <v>6198</v>
      </c>
      <c r="BK417" s="89">
        <v>3927</v>
      </c>
      <c r="BL417" s="89">
        <v>3499</v>
      </c>
      <c r="BM417" s="89">
        <v>4336</v>
      </c>
      <c r="BN417" s="90">
        <v>3477</v>
      </c>
    </row>
    <row r="418" spans="1:66" x14ac:dyDescent="0.45">
      <c r="A418" s="78">
        <f t="shared" si="21"/>
        <v>36592</v>
      </c>
      <c r="B418" s="79">
        <f t="shared" si="19"/>
        <v>0</v>
      </c>
      <c r="C418" s="140">
        <f t="shared" si="20"/>
        <v>1379.3333333333333</v>
      </c>
      <c r="D418" s="140">
        <v>0</v>
      </c>
      <c r="E418" s="178" t="s">
        <v>125</v>
      </c>
      <c r="F418" s="76" t="s">
        <v>597</v>
      </c>
      <c r="G418" s="76" t="s">
        <v>632</v>
      </c>
      <c r="H418" s="86" t="s">
        <v>538</v>
      </c>
      <c r="I418" s="179" t="s">
        <v>1079</v>
      </c>
      <c r="J418" s="87">
        <v>25044</v>
      </c>
      <c r="K418" s="87">
        <v>9299</v>
      </c>
      <c r="L418" s="87">
        <v>13297</v>
      </c>
      <c r="M418" s="87">
        <v>7215</v>
      </c>
      <c r="N418" s="87">
        <v>14345</v>
      </c>
      <c r="O418" s="87">
        <v>6280</v>
      </c>
      <c r="P418" s="87">
        <v>7686</v>
      </c>
      <c r="Q418" s="87">
        <v>6532</v>
      </c>
      <c r="R418" s="87">
        <v>2672</v>
      </c>
      <c r="S418" s="87">
        <v>4358</v>
      </c>
      <c r="T418" s="87">
        <v>4308</v>
      </c>
      <c r="U418" s="87">
        <v>3835</v>
      </c>
      <c r="V418" s="87">
        <v>3202</v>
      </c>
      <c r="W418" s="87">
        <v>4256</v>
      </c>
      <c r="X418" s="87">
        <v>3755</v>
      </c>
      <c r="Y418" s="87">
        <v>3323</v>
      </c>
      <c r="Z418" s="87">
        <v>4332</v>
      </c>
      <c r="AA418" s="87">
        <v>2697</v>
      </c>
      <c r="AB418" s="87">
        <v>1973</v>
      </c>
      <c r="AC418" s="87">
        <v>4024</v>
      </c>
      <c r="AD418" s="87">
        <v>1982</v>
      </c>
      <c r="AE418" s="87">
        <v>4236</v>
      </c>
      <c r="AF418" s="87">
        <v>4606</v>
      </c>
      <c r="AG418" s="87">
        <v>6411</v>
      </c>
      <c r="AH418" s="87">
        <v>1449</v>
      </c>
      <c r="AI418" s="87">
        <v>2891</v>
      </c>
      <c r="AJ418" s="87">
        <v>3646</v>
      </c>
      <c r="AK418" s="87">
        <v>4361</v>
      </c>
      <c r="AL418" s="87">
        <v>5162</v>
      </c>
      <c r="AM418" s="87">
        <v>2256</v>
      </c>
      <c r="AN418" s="87">
        <v>3494</v>
      </c>
      <c r="AO418" s="87">
        <v>4256</v>
      </c>
      <c r="AP418" s="87">
        <v>4988</v>
      </c>
      <c r="AQ418" s="87">
        <v>4200</v>
      </c>
      <c r="AR418" s="87">
        <v>3737</v>
      </c>
      <c r="AS418" s="87">
        <v>4138</v>
      </c>
      <c r="AT418" s="87">
        <v>0</v>
      </c>
      <c r="AU418" s="87">
        <v>0</v>
      </c>
      <c r="AV418" s="88">
        <v>0</v>
      </c>
      <c r="AW418" s="88">
        <v>0</v>
      </c>
      <c r="AX418" s="88">
        <v>0</v>
      </c>
      <c r="AY418" s="88">
        <v>0</v>
      </c>
      <c r="AZ418" s="88">
        <v>0</v>
      </c>
      <c r="BA418" s="88">
        <v>0</v>
      </c>
      <c r="BB418" s="88">
        <v>0</v>
      </c>
      <c r="BC418" s="89">
        <v>0</v>
      </c>
      <c r="BD418" s="89">
        <v>0</v>
      </c>
      <c r="BE418" s="89">
        <v>0</v>
      </c>
      <c r="BF418" s="89">
        <v>0</v>
      </c>
      <c r="BG418" s="89">
        <v>0</v>
      </c>
      <c r="BH418" s="89">
        <v>0</v>
      </c>
      <c r="BI418" s="89">
        <v>0</v>
      </c>
      <c r="BJ418" s="89">
        <v>0</v>
      </c>
      <c r="BK418" s="89">
        <v>0</v>
      </c>
      <c r="BL418" s="89">
        <v>0</v>
      </c>
      <c r="BM418" s="89">
        <v>0</v>
      </c>
      <c r="BN418" s="90">
        <v>0</v>
      </c>
    </row>
    <row r="419" spans="1:66" x14ac:dyDescent="0.45">
      <c r="A419" s="78">
        <f t="shared" si="21"/>
        <v>93645</v>
      </c>
      <c r="B419" s="79">
        <f t="shared" si="19"/>
        <v>11000</v>
      </c>
      <c r="C419" s="140">
        <f t="shared" si="20"/>
        <v>9958.6666666666661</v>
      </c>
      <c r="D419" s="140">
        <v>28720</v>
      </c>
      <c r="E419" s="178" t="s">
        <v>125</v>
      </c>
      <c r="F419" s="76" t="s">
        <v>597</v>
      </c>
      <c r="G419" s="76" t="s">
        <v>634</v>
      </c>
      <c r="H419" s="86" t="s">
        <v>539</v>
      </c>
      <c r="I419" s="179" t="s">
        <v>1080</v>
      </c>
      <c r="J419" s="87">
        <v>160</v>
      </c>
      <c r="K419" s="87">
        <v>2379</v>
      </c>
      <c r="L419" s="87">
        <v>5249</v>
      </c>
      <c r="M419" s="87">
        <v>6222</v>
      </c>
      <c r="N419" s="87">
        <v>5003</v>
      </c>
      <c r="O419" s="87">
        <v>5799</v>
      </c>
      <c r="P419" s="87">
        <v>15182</v>
      </c>
      <c r="Q419" s="87">
        <v>10930</v>
      </c>
      <c r="R419" s="87">
        <v>10789</v>
      </c>
      <c r="S419" s="87">
        <v>7892</v>
      </c>
      <c r="T419" s="87">
        <v>2583</v>
      </c>
      <c r="U419" s="87">
        <v>14546</v>
      </c>
      <c r="V419" s="87">
        <v>12226</v>
      </c>
      <c r="W419" s="87">
        <v>9244</v>
      </c>
      <c r="X419" s="87">
        <v>11476</v>
      </c>
      <c r="Y419" s="87">
        <v>7417</v>
      </c>
      <c r="Z419" s="87">
        <v>5877</v>
      </c>
      <c r="AA419" s="87">
        <v>8588</v>
      </c>
      <c r="AB419" s="87">
        <v>7012</v>
      </c>
      <c r="AC419" s="87">
        <v>7401</v>
      </c>
      <c r="AD419" s="87">
        <v>5410</v>
      </c>
      <c r="AE419" s="87">
        <v>8842</v>
      </c>
      <c r="AF419" s="87">
        <v>7901</v>
      </c>
      <c r="AG419" s="87">
        <v>8309</v>
      </c>
      <c r="AH419" s="87">
        <v>6926</v>
      </c>
      <c r="AI419" s="87">
        <v>7024</v>
      </c>
      <c r="AJ419" s="87">
        <v>7056</v>
      </c>
      <c r="AK419" s="87">
        <v>7722</v>
      </c>
      <c r="AL419" s="87">
        <v>8869</v>
      </c>
      <c r="AM419" s="87">
        <v>7525</v>
      </c>
      <c r="AN419" s="87">
        <v>6825</v>
      </c>
      <c r="AO419" s="87">
        <v>5795</v>
      </c>
      <c r="AP419" s="87">
        <v>10794</v>
      </c>
      <c r="AQ419" s="87">
        <v>6004</v>
      </c>
      <c r="AR419" s="87">
        <v>10235</v>
      </c>
      <c r="AS419" s="87">
        <v>9610</v>
      </c>
      <c r="AT419" s="87">
        <v>10252</v>
      </c>
      <c r="AU419" s="87">
        <v>10014</v>
      </c>
      <c r="AV419" s="88">
        <v>11000</v>
      </c>
      <c r="AW419" s="88">
        <v>11000</v>
      </c>
      <c r="AX419" s="88">
        <v>9704</v>
      </c>
      <c r="AY419" s="88">
        <v>9704</v>
      </c>
      <c r="AZ419" s="88">
        <v>9704</v>
      </c>
      <c r="BA419" s="88">
        <v>9704</v>
      </c>
      <c r="BB419" s="88">
        <v>9704</v>
      </c>
      <c r="BC419" s="89">
        <v>9704</v>
      </c>
      <c r="BD419" s="89">
        <v>9704</v>
      </c>
      <c r="BE419" s="89">
        <v>9704</v>
      </c>
      <c r="BF419" s="89">
        <v>9704</v>
      </c>
      <c r="BG419" s="89">
        <v>9704</v>
      </c>
      <c r="BH419" s="89">
        <v>9704</v>
      </c>
      <c r="BI419" s="89">
        <v>9704</v>
      </c>
      <c r="BJ419" s="89">
        <v>9704</v>
      </c>
      <c r="BK419" s="89">
        <v>9704</v>
      </c>
      <c r="BL419" s="89">
        <v>9704</v>
      </c>
      <c r="BM419" s="89">
        <v>9704</v>
      </c>
      <c r="BN419" s="90">
        <v>9704</v>
      </c>
    </row>
    <row r="420" spans="1:66" x14ac:dyDescent="0.45">
      <c r="A420" s="78">
        <f t="shared" si="21"/>
        <v>6893</v>
      </c>
      <c r="B420" s="79">
        <f t="shared" si="19"/>
        <v>670</v>
      </c>
      <c r="C420" s="140">
        <f t="shared" si="20"/>
        <v>525</v>
      </c>
      <c r="D420" s="140">
        <v>3026</v>
      </c>
      <c r="E420" s="178" t="s">
        <v>125</v>
      </c>
      <c r="F420" s="76" t="s">
        <v>597</v>
      </c>
      <c r="G420" s="76" t="s">
        <v>657</v>
      </c>
      <c r="H420" s="86" t="s">
        <v>540</v>
      </c>
      <c r="I420" s="179" t="s">
        <v>1081</v>
      </c>
      <c r="J420" s="87">
        <v>39</v>
      </c>
      <c r="K420" s="87">
        <v>109</v>
      </c>
      <c r="L420" s="87">
        <v>141</v>
      </c>
      <c r="M420" s="87">
        <v>123</v>
      </c>
      <c r="N420" s="87">
        <v>147</v>
      </c>
      <c r="O420" s="87">
        <v>306</v>
      </c>
      <c r="P420" s="87">
        <v>127</v>
      </c>
      <c r="Q420" s="87">
        <v>199</v>
      </c>
      <c r="R420" s="87">
        <v>169</v>
      </c>
      <c r="S420" s="87">
        <v>901</v>
      </c>
      <c r="T420" s="87">
        <v>563</v>
      </c>
      <c r="U420" s="87">
        <v>652</v>
      </c>
      <c r="V420" s="87">
        <v>758</v>
      </c>
      <c r="W420" s="87">
        <v>338</v>
      </c>
      <c r="X420" s="87">
        <v>850</v>
      </c>
      <c r="Y420" s="87">
        <v>527</v>
      </c>
      <c r="Z420" s="87">
        <v>563</v>
      </c>
      <c r="AA420" s="87">
        <v>445</v>
      </c>
      <c r="AB420" s="87">
        <v>0</v>
      </c>
      <c r="AC420" s="87">
        <v>540</v>
      </c>
      <c r="AD420" s="87">
        <v>206</v>
      </c>
      <c r="AE420" s="87">
        <v>434</v>
      </c>
      <c r="AF420" s="87">
        <v>511</v>
      </c>
      <c r="AG420" s="87">
        <v>445</v>
      </c>
      <c r="AH420" s="87">
        <v>664</v>
      </c>
      <c r="AI420" s="87">
        <v>654</v>
      </c>
      <c r="AJ420" s="87">
        <v>618</v>
      </c>
      <c r="AK420" s="87">
        <v>693</v>
      </c>
      <c r="AL420" s="87">
        <v>716</v>
      </c>
      <c r="AM420" s="87">
        <v>638</v>
      </c>
      <c r="AN420" s="87">
        <v>802</v>
      </c>
      <c r="AO420" s="87">
        <v>360</v>
      </c>
      <c r="AP420" s="87">
        <v>665</v>
      </c>
      <c r="AQ420" s="87">
        <v>704</v>
      </c>
      <c r="AR420" s="87">
        <v>740</v>
      </c>
      <c r="AS420" s="87">
        <v>443</v>
      </c>
      <c r="AT420" s="87">
        <v>837</v>
      </c>
      <c r="AU420" s="87">
        <v>295</v>
      </c>
      <c r="AV420" s="88">
        <v>670</v>
      </c>
      <c r="AW420" s="88">
        <v>620</v>
      </c>
      <c r="AX420" s="88">
        <v>544</v>
      </c>
      <c r="AY420" s="88">
        <v>523</v>
      </c>
      <c r="AZ420" s="88">
        <v>542</v>
      </c>
      <c r="BA420" s="88">
        <v>456</v>
      </c>
      <c r="BB420" s="88">
        <v>431</v>
      </c>
      <c r="BC420" s="89">
        <v>638</v>
      </c>
      <c r="BD420" s="89">
        <v>556</v>
      </c>
      <c r="BE420" s="89">
        <v>503</v>
      </c>
      <c r="BF420" s="89">
        <v>638</v>
      </c>
      <c r="BG420" s="89">
        <v>441</v>
      </c>
      <c r="BH420" s="89">
        <v>599</v>
      </c>
      <c r="BI420" s="89">
        <v>528</v>
      </c>
      <c r="BJ420" s="89">
        <v>544</v>
      </c>
      <c r="BK420" s="89">
        <v>523</v>
      </c>
      <c r="BL420" s="89">
        <v>542</v>
      </c>
      <c r="BM420" s="89">
        <v>456</v>
      </c>
      <c r="BN420" s="90">
        <v>431</v>
      </c>
    </row>
    <row r="421" spans="1:66" x14ac:dyDescent="0.45">
      <c r="A421" s="78">
        <f t="shared" si="21"/>
        <v>3948</v>
      </c>
      <c r="B421" s="79">
        <f t="shared" si="19"/>
        <v>550</v>
      </c>
      <c r="C421" s="140">
        <f t="shared" si="20"/>
        <v>419.33333333333331</v>
      </c>
      <c r="D421" s="140">
        <v>1269</v>
      </c>
      <c r="E421" s="178" t="s">
        <v>125</v>
      </c>
      <c r="F421" s="76" t="s">
        <v>598</v>
      </c>
      <c r="G421" s="76" t="s">
        <v>658</v>
      </c>
      <c r="H421" s="86" t="s">
        <v>541</v>
      </c>
      <c r="I421" s="179" t="s">
        <v>1082</v>
      </c>
      <c r="J421" s="87">
        <v>70</v>
      </c>
      <c r="K421" s="87">
        <v>440</v>
      </c>
      <c r="L421" s="87">
        <v>30</v>
      </c>
      <c r="M421" s="87">
        <v>90</v>
      </c>
      <c r="N421" s="87">
        <v>77</v>
      </c>
      <c r="O421" s="87">
        <v>85</v>
      </c>
      <c r="P421" s="87">
        <v>70</v>
      </c>
      <c r="Q421" s="87">
        <v>282</v>
      </c>
      <c r="R421" s="87">
        <v>301</v>
      </c>
      <c r="S421" s="87">
        <v>210</v>
      </c>
      <c r="T421" s="87">
        <v>35</v>
      </c>
      <c r="U421" s="87">
        <v>208</v>
      </c>
      <c r="V421" s="87">
        <v>161</v>
      </c>
      <c r="W421" s="87">
        <v>110</v>
      </c>
      <c r="X421" s="87">
        <v>210</v>
      </c>
      <c r="Y421" s="87">
        <v>132</v>
      </c>
      <c r="Z421" s="87">
        <v>150</v>
      </c>
      <c r="AA421" s="87">
        <v>190</v>
      </c>
      <c r="AB421" s="87">
        <v>160</v>
      </c>
      <c r="AC421" s="87">
        <v>258</v>
      </c>
      <c r="AD421" s="87">
        <v>185</v>
      </c>
      <c r="AE421" s="87">
        <v>234</v>
      </c>
      <c r="AF421" s="87">
        <v>416</v>
      </c>
      <c r="AG421" s="87">
        <v>170</v>
      </c>
      <c r="AH421" s="87">
        <v>67</v>
      </c>
      <c r="AI421" s="87">
        <v>133</v>
      </c>
      <c r="AJ421" s="87">
        <v>110</v>
      </c>
      <c r="AK421" s="87">
        <v>285</v>
      </c>
      <c r="AL421" s="87">
        <v>150</v>
      </c>
      <c r="AM421" s="87">
        <v>231</v>
      </c>
      <c r="AN421" s="87">
        <v>628</v>
      </c>
      <c r="AO421" s="87">
        <v>38</v>
      </c>
      <c r="AP421" s="87">
        <v>513</v>
      </c>
      <c r="AQ421" s="87">
        <v>287</v>
      </c>
      <c r="AR421" s="87">
        <v>558</v>
      </c>
      <c r="AS421" s="87">
        <v>390</v>
      </c>
      <c r="AT421" s="87">
        <v>538</v>
      </c>
      <c r="AU421" s="87">
        <v>330</v>
      </c>
      <c r="AV421" s="88">
        <v>550</v>
      </c>
      <c r="AW421" s="88">
        <v>550</v>
      </c>
      <c r="AX421" s="88">
        <v>419</v>
      </c>
      <c r="AY421" s="88">
        <v>419</v>
      </c>
      <c r="AZ421" s="88">
        <v>419</v>
      </c>
      <c r="BA421" s="88">
        <v>419</v>
      </c>
      <c r="BB421" s="88">
        <v>419</v>
      </c>
      <c r="BC421" s="89">
        <v>419</v>
      </c>
      <c r="BD421" s="89">
        <v>419</v>
      </c>
      <c r="BE421" s="89">
        <v>419</v>
      </c>
      <c r="BF421" s="89">
        <v>419</v>
      </c>
      <c r="BG421" s="89">
        <v>419</v>
      </c>
      <c r="BH421" s="89">
        <v>419</v>
      </c>
      <c r="BI421" s="89">
        <v>419</v>
      </c>
      <c r="BJ421" s="89">
        <v>419</v>
      </c>
      <c r="BK421" s="89">
        <v>419</v>
      </c>
      <c r="BL421" s="89">
        <v>419</v>
      </c>
      <c r="BM421" s="89">
        <v>419</v>
      </c>
      <c r="BN421" s="90">
        <v>419</v>
      </c>
    </row>
    <row r="422" spans="1:66" x14ac:dyDescent="0.45">
      <c r="A422" s="78">
        <f t="shared" si="21"/>
        <v>533</v>
      </c>
      <c r="B422" s="79">
        <f t="shared" si="19"/>
        <v>60</v>
      </c>
      <c r="C422" s="140">
        <f t="shared" si="20"/>
        <v>53.333333333333336</v>
      </c>
      <c r="D422" s="140">
        <v>271</v>
      </c>
      <c r="E422" s="178" t="s">
        <v>125</v>
      </c>
      <c r="F422" s="76" t="s">
        <v>598</v>
      </c>
      <c r="G422" s="76" t="s">
        <v>658</v>
      </c>
      <c r="H422" s="86" t="s">
        <v>542</v>
      </c>
      <c r="I422" s="179" t="s">
        <v>1083</v>
      </c>
      <c r="J422" s="87">
        <v>9</v>
      </c>
      <c r="K422" s="87">
        <v>108</v>
      </c>
      <c r="L422" s="87">
        <v>0</v>
      </c>
      <c r="M422" s="87">
        <v>4</v>
      </c>
      <c r="N422" s="87">
        <v>19</v>
      </c>
      <c r="O422" s="87">
        <v>4</v>
      </c>
      <c r="P422" s="87">
        <v>7</v>
      </c>
      <c r="Q422" s="87">
        <v>46</v>
      </c>
      <c r="R422" s="87">
        <v>5</v>
      </c>
      <c r="S422" s="87">
        <v>5</v>
      </c>
      <c r="T422" s="87">
        <v>29</v>
      </c>
      <c r="U422" s="87">
        <v>73</v>
      </c>
      <c r="V422" s="87">
        <v>33</v>
      </c>
      <c r="W422" s="87">
        <v>26</v>
      </c>
      <c r="X422" s="87">
        <v>6</v>
      </c>
      <c r="Y422" s="87">
        <v>22</v>
      </c>
      <c r="Z422" s="87">
        <v>32</v>
      </c>
      <c r="AA422" s="87">
        <v>68</v>
      </c>
      <c r="AB422" s="87">
        <v>87</v>
      </c>
      <c r="AC422" s="87">
        <v>10</v>
      </c>
      <c r="AD422" s="87">
        <v>13</v>
      </c>
      <c r="AE422" s="87">
        <v>77</v>
      </c>
      <c r="AF422" s="87">
        <v>8</v>
      </c>
      <c r="AG422" s="87">
        <v>20</v>
      </c>
      <c r="AH422" s="87">
        <v>9</v>
      </c>
      <c r="AI422" s="87">
        <v>20</v>
      </c>
      <c r="AJ422" s="87">
        <v>59</v>
      </c>
      <c r="AK422" s="87">
        <v>5</v>
      </c>
      <c r="AL422" s="87">
        <v>25</v>
      </c>
      <c r="AM422" s="87">
        <v>67</v>
      </c>
      <c r="AN422" s="87">
        <v>81</v>
      </c>
      <c r="AO422" s="87">
        <v>45</v>
      </c>
      <c r="AP422" s="87">
        <v>81</v>
      </c>
      <c r="AQ422" s="87">
        <v>21</v>
      </c>
      <c r="AR422" s="87">
        <v>48</v>
      </c>
      <c r="AS422" s="87">
        <v>67</v>
      </c>
      <c r="AT422" s="87">
        <v>33</v>
      </c>
      <c r="AU422" s="87">
        <v>60</v>
      </c>
      <c r="AV422" s="88">
        <v>60</v>
      </c>
      <c r="AW422" s="88">
        <v>60</v>
      </c>
      <c r="AX422" s="88">
        <v>50</v>
      </c>
      <c r="AY422" s="88">
        <v>60</v>
      </c>
      <c r="AZ422" s="88">
        <v>65</v>
      </c>
      <c r="BA422" s="88">
        <v>58</v>
      </c>
      <c r="BB422" s="88">
        <v>55</v>
      </c>
      <c r="BC422" s="89">
        <v>54</v>
      </c>
      <c r="BD422" s="89">
        <v>51</v>
      </c>
      <c r="BE422" s="89">
        <v>63</v>
      </c>
      <c r="BF422" s="89">
        <v>51</v>
      </c>
      <c r="BG422" s="89">
        <v>71</v>
      </c>
      <c r="BH422" s="89">
        <v>57</v>
      </c>
      <c r="BI422" s="89">
        <v>51</v>
      </c>
      <c r="BJ422" s="89">
        <v>59</v>
      </c>
      <c r="BK422" s="89">
        <v>70</v>
      </c>
      <c r="BL422" s="89">
        <v>75</v>
      </c>
      <c r="BM422" s="89">
        <v>67</v>
      </c>
      <c r="BN422" s="90">
        <v>64</v>
      </c>
    </row>
    <row r="423" spans="1:66" x14ac:dyDescent="0.45">
      <c r="A423" s="78">
        <f t="shared" si="21"/>
        <v>3925</v>
      </c>
      <c r="B423" s="79">
        <f t="shared" si="19"/>
        <v>500</v>
      </c>
      <c r="C423" s="140">
        <f t="shared" si="20"/>
        <v>842.66666666666663</v>
      </c>
      <c r="D423" s="140">
        <v>2034</v>
      </c>
      <c r="E423" s="178" t="s">
        <v>125</v>
      </c>
      <c r="F423" s="76" t="s">
        <v>598</v>
      </c>
      <c r="G423" s="76" t="s">
        <v>659</v>
      </c>
      <c r="H423" s="86" t="s">
        <v>543</v>
      </c>
      <c r="I423" s="179" t="s">
        <v>1084</v>
      </c>
      <c r="J423" s="87">
        <v>107</v>
      </c>
      <c r="K423" s="87">
        <v>148</v>
      </c>
      <c r="L423" s="87">
        <v>256</v>
      </c>
      <c r="M423" s="87">
        <v>30</v>
      </c>
      <c r="N423" s="87">
        <v>0</v>
      </c>
      <c r="O423" s="87">
        <v>0</v>
      </c>
      <c r="P423" s="87">
        <v>0</v>
      </c>
      <c r="Q423" s="87">
        <v>0</v>
      </c>
      <c r="R423" s="87">
        <v>0</v>
      </c>
      <c r="S423" s="87">
        <v>0</v>
      </c>
      <c r="T423" s="87">
        <v>0</v>
      </c>
      <c r="U423" s="87">
        <v>0</v>
      </c>
      <c r="V423" s="87">
        <v>0</v>
      </c>
      <c r="W423" s="87">
        <v>56</v>
      </c>
      <c r="X423" s="87">
        <v>108</v>
      </c>
      <c r="Y423" s="87">
        <v>63</v>
      </c>
      <c r="Z423" s="87">
        <v>56</v>
      </c>
      <c r="AA423" s="87">
        <v>41</v>
      </c>
      <c r="AB423" s="87">
        <v>31</v>
      </c>
      <c r="AC423" s="87">
        <v>72</v>
      </c>
      <c r="AD423" s="87">
        <v>50</v>
      </c>
      <c r="AE423" s="87">
        <v>31</v>
      </c>
      <c r="AF423" s="87">
        <v>46</v>
      </c>
      <c r="AG423" s="87">
        <v>27</v>
      </c>
      <c r="AH423" s="87">
        <v>43</v>
      </c>
      <c r="AI423" s="87">
        <v>41</v>
      </c>
      <c r="AJ423" s="87">
        <v>57</v>
      </c>
      <c r="AK423" s="87">
        <v>77</v>
      </c>
      <c r="AL423" s="87">
        <v>41</v>
      </c>
      <c r="AM423" s="87">
        <v>36</v>
      </c>
      <c r="AN423" s="87">
        <v>38</v>
      </c>
      <c r="AO423" s="87">
        <v>1053</v>
      </c>
      <c r="AP423" s="87">
        <v>31</v>
      </c>
      <c r="AQ423" s="87">
        <v>66</v>
      </c>
      <c r="AR423" s="87">
        <v>55</v>
      </c>
      <c r="AS423" s="87">
        <v>1553</v>
      </c>
      <c r="AT423" s="87">
        <v>975</v>
      </c>
      <c r="AU423" s="87">
        <v>0</v>
      </c>
      <c r="AV423" s="88">
        <v>500</v>
      </c>
      <c r="AW423" s="88">
        <v>500</v>
      </c>
      <c r="AX423" s="88">
        <v>50</v>
      </c>
      <c r="AY423" s="88">
        <v>50</v>
      </c>
      <c r="AZ423" s="88">
        <v>50</v>
      </c>
      <c r="BA423" s="88">
        <v>50</v>
      </c>
      <c r="BB423" s="88">
        <v>50</v>
      </c>
      <c r="BC423" s="89">
        <v>50</v>
      </c>
      <c r="BD423" s="89">
        <v>50</v>
      </c>
      <c r="BE423" s="89">
        <v>50</v>
      </c>
      <c r="BF423" s="89">
        <v>50</v>
      </c>
      <c r="BG423" s="89">
        <v>50</v>
      </c>
      <c r="BH423" s="89">
        <v>50</v>
      </c>
      <c r="BI423" s="89">
        <v>50</v>
      </c>
      <c r="BJ423" s="89">
        <v>50</v>
      </c>
      <c r="BK423" s="89">
        <v>50</v>
      </c>
      <c r="BL423" s="89">
        <v>50</v>
      </c>
      <c r="BM423" s="89">
        <v>50</v>
      </c>
      <c r="BN423" s="90">
        <v>50</v>
      </c>
    </row>
    <row r="424" spans="1:66" x14ac:dyDescent="0.45">
      <c r="A424" s="78">
        <f t="shared" si="21"/>
        <v>5759</v>
      </c>
      <c r="B424" s="79">
        <f t="shared" si="19"/>
        <v>460</v>
      </c>
      <c r="C424" s="140">
        <f t="shared" si="20"/>
        <v>566</v>
      </c>
      <c r="D424" s="140">
        <v>2382</v>
      </c>
      <c r="E424" s="178" t="s">
        <v>125</v>
      </c>
      <c r="F424" s="76" t="s">
        <v>598</v>
      </c>
      <c r="G424" s="76" t="s">
        <v>659</v>
      </c>
      <c r="H424" s="86" t="s">
        <v>544</v>
      </c>
      <c r="I424" s="179" t="s">
        <v>1085</v>
      </c>
      <c r="J424" s="87">
        <v>470</v>
      </c>
      <c r="K424" s="87">
        <v>529</v>
      </c>
      <c r="L424" s="87">
        <v>679</v>
      </c>
      <c r="M424" s="87">
        <v>824</v>
      </c>
      <c r="N424" s="87">
        <v>736</v>
      </c>
      <c r="O424" s="87">
        <v>530</v>
      </c>
      <c r="P424" s="87">
        <v>750</v>
      </c>
      <c r="Q424" s="87">
        <v>474</v>
      </c>
      <c r="R424" s="87">
        <v>679</v>
      </c>
      <c r="S424" s="87">
        <v>458</v>
      </c>
      <c r="T424" s="87">
        <v>574</v>
      </c>
      <c r="U424" s="87">
        <v>644</v>
      </c>
      <c r="V424" s="87">
        <v>769</v>
      </c>
      <c r="W424" s="87">
        <v>520</v>
      </c>
      <c r="X424" s="87">
        <v>679</v>
      </c>
      <c r="Y424" s="87">
        <v>528</v>
      </c>
      <c r="Z424" s="87">
        <v>349</v>
      </c>
      <c r="AA424" s="87">
        <v>482</v>
      </c>
      <c r="AB424" s="87">
        <v>448</v>
      </c>
      <c r="AC424" s="87">
        <v>592</v>
      </c>
      <c r="AD424" s="87">
        <v>29</v>
      </c>
      <c r="AE424" s="87">
        <v>1399</v>
      </c>
      <c r="AF424" s="87">
        <v>535</v>
      </c>
      <c r="AG424" s="87">
        <v>456</v>
      </c>
      <c r="AH424" s="87">
        <v>585</v>
      </c>
      <c r="AI424" s="87">
        <v>369</v>
      </c>
      <c r="AJ424" s="87">
        <v>513</v>
      </c>
      <c r="AK424" s="87">
        <v>447</v>
      </c>
      <c r="AL424" s="87">
        <v>369</v>
      </c>
      <c r="AM424" s="87">
        <v>423</v>
      </c>
      <c r="AN424" s="87">
        <v>461</v>
      </c>
      <c r="AO424" s="87">
        <v>1658</v>
      </c>
      <c r="AP424" s="87">
        <v>687</v>
      </c>
      <c r="AQ424" s="87">
        <v>16</v>
      </c>
      <c r="AR424" s="87">
        <v>0</v>
      </c>
      <c r="AS424" s="87">
        <v>0</v>
      </c>
      <c r="AT424" s="87">
        <v>433</v>
      </c>
      <c r="AU424" s="87">
        <v>1265</v>
      </c>
      <c r="AV424" s="88">
        <v>460</v>
      </c>
      <c r="AW424" s="88">
        <v>460</v>
      </c>
      <c r="AX424" s="88">
        <v>546</v>
      </c>
      <c r="AY424" s="88">
        <v>546</v>
      </c>
      <c r="AZ424" s="88">
        <v>546</v>
      </c>
      <c r="BA424" s="88">
        <v>546</v>
      </c>
      <c r="BB424" s="88">
        <v>546</v>
      </c>
      <c r="BC424" s="89">
        <v>546</v>
      </c>
      <c r="BD424" s="89">
        <v>546</v>
      </c>
      <c r="BE424" s="89">
        <v>546</v>
      </c>
      <c r="BF424" s="89">
        <v>546</v>
      </c>
      <c r="BG424" s="89">
        <v>546</v>
      </c>
      <c r="BH424" s="89">
        <v>546</v>
      </c>
      <c r="BI424" s="89">
        <v>546</v>
      </c>
      <c r="BJ424" s="89">
        <v>546</v>
      </c>
      <c r="BK424" s="89">
        <v>546</v>
      </c>
      <c r="BL424" s="89">
        <v>546</v>
      </c>
      <c r="BM424" s="89">
        <v>546</v>
      </c>
      <c r="BN424" s="90">
        <v>546</v>
      </c>
    </row>
    <row r="425" spans="1:66" x14ac:dyDescent="0.45">
      <c r="A425" s="78">
        <f t="shared" si="21"/>
        <v>1632</v>
      </c>
      <c r="B425" s="79">
        <f t="shared" si="19"/>
        <v>150</v>
      </c>
      <c r="C425" s="140">
        <f t="shared" si="20"/>
        <v>115.33333333333333</v>
      </c>
      <c r="D425" s="140">
        <v>2093</v>
      </c>
      <c r="E425" s="178" t="s">
        <v>125</v>
      </c>
      <c r="F425" s="76" t="s">
        <v>598</v>
      </c>
      <c r="G425" s="76" t="s">
        <v>659</v>
      </c>
      <c r="H425" s="86" t="s">
        <v>545</v>
      </c>
      <c r="I425" s="179" t="s">
        <v>1086</v>
      </c>
      <c r="J425" s="87">
        <v>397</v>
      </c>
      <c r="K425" s="87">
        <v>365</v>
      </c>
      <c r="L425" s="87">
        <v>491</v>
      </c>
      <c r="M425" s="87">
        <v>429</v>
      </c>
      <c r="N425" s="87">
        <v>262</v>
      </c>
      <c r="O425" s="87">
        <v>333</v>
      </c>
      <c r="P425" s="87">
        <v>358</v>
      </c>
      <c r="Q425" s="87">
        <v>238</v>
      </c>
      <c r="R425" s="87">
        <v>321</v>
      </c>
      <c r="S425" s="87">
        <v>316</v>
      </c>
      <c r="T425" s="87">
        <v>298</v>
      </c>
      <c r="U425" s="87">
        <v>368</v>
      </c>
      <c r="V425" s="87">
        <v>507</v>
      </c>
      <c r="W425" s="87">
        <v>393</v>
      </c>
      <c r="X425" s="87">
        <v>408</v>
      </c>
      <c r="Y425" s="87">
        <v>130</v>
      </c>
      <c r="Z425" s="87">
        <v>96</v>
      </c>
      <c r="AA425" s="87">
        <v>157</v>
      </c>
      <c r="AB425" s="87">
        <v>160</v>
      </c>
      <c r="AC425" s="87">
        <v>176</v>
      </c>
      <c r="AD425" s="87">
        <v>211</v>
      </c>
      <c r="AE425" s="87">
        <v>252</v>
      </c>
      <c r="AF425" s="87">
        <v>251</v>
      </c>
      <c r="AG425" s="87">
        <v>114</v>
      </c>
      <c r="AH425" s="87">
        <v>169</v>
      </c>
      <c r="AI425" s="87">
        <v>167</v>
      </c>
      <c r="AJ425" s="87">
        <v>153</v>
      </c>
      <c r="AK425" s="87">
        <v>130</v>
      </c>
      <c r="AL425" s="87">
        <v>172</v>
      </c>
      <c r="AM425" s="87">
        <v>168</v>
      </c>
      <c r="AN425" s="87">
        <v>83</v>
      </c>
      <c r="AO425" s="87">
        <v>174</v>
      </c>
      <c r="AP425" s="87">
        <v>209</v>
      </c>
      <c r="AQ425" s="87">
        <v>203</v>
      </c>
      <c r="AR425" s="87">
        <v>147</v>
      </c>
      <c r="AS425" s="87">
        <v>3</v>
      </c>
      <c r="AT425" s="87">
        <v>0</v>
      </c>
      <c r="AU425" s="87">
        <v>343</v>
      </c>
      <c r="AV425" s="88">
        <v>150</v>
      </c>
      <c r="AW425" s="88">
        <v>150</v>
      </c>
      <c r="AX425" s="88">
        <v>224</v>
      </c>
      <c r="AY425" s="88">
        <v>251</v>
      </c>
      <c r="AZ425" s="88">
        <v>259</v>
      </c>
      <c r="BA425" s="88">
        <v>267</v>
      </c>
      <c r="BB425" s="88">
        <v>290</v>
      </c>
      <c r="BC425" s="89">
        <v>316</v>
      </c>
      <c r="BD425" s="89">
        <v>263</v>
      </c>
      <c r="BE425" s="89">
        <v>249</v>
      </c>
      <c r="BF425" s="89">
        <v>307</v>
      </c>
      <c r="BG425" s="89">
        <v>301</v>
      </c>
      <c r="BH425" s="89">
        <v>356</v>
      </c>
      <c r="BI425" s="89">
        <v>250</v>
      </c>
      <c r="BJ425" s="89">
        <v>224</v>
      </c>
      <c r="BK425" s="89">
        <v>251</v>
      </c>
      <c r="BL425" s="89">
        <v>259</v>
      </c>
      <c r="BM425" s="89">
        <v>267</v>
      </c>
      <c r="BN425" s="90">
        <v>290</v>
      </c>
    </row>
    <row r="426" spans="1:66" x14ac:dyDescent="0.45">
      <c r="A426" s="78">
        <f t="shared" si="21"/>
        <v>32235</v>
      </c>
      <c r="B426" s="79">
        <f t="shared" si="19"/>
        <v>3500</v>
      </c>
      <c r="C426" s="140">
        <f t="shared" si="20"/>
        <v>3071</v>
      </c>
      <c r="D426" s="140">
        <v>2177</v>
      </c>
      <c r="E426" s="178" t="s">
        <v>125</v>
      </c>
      <c r="F426" s="76" t="s">
        <v>598</v>
      </c>
      <c r="G426" s="76" t="s">
        <v>659</v>
      </c>
      <c r="H426" s="86" t="s">
        <v>546</v>
      </c>
      <c r="I426" s="179" t="s">
        <v>1087</v>
      </c>
      <c r="J426" s="87">
        <v>5263</v>
      </c>
      <c r="K426" s="87">
        <v>3593</v>
      </c>
      <c r="L426" s="87">
        <v>20</v>
      </c>
      <c r="M426" s="87">
        <v>7728</v>
      </c>
      <c r="N426" s="87">
        <v>1313</v>
      </c>
      <c r="O426" s="87">
        <v>4837</v>
      </c>
      <c r="P426" s="87">
        <v>3091</v>
      </c>
      <c r="Q426" s="87">
        <v>3340</v>
      </c>
      <c r="R426" s="87">
        <v>3287</v>
      </c>
      <c r="S426" s="87">
        <v>2952</v>
      </c>
      <c r="T426" s="87">
        <v>3366</v>
      </c>
      <c r="U426" s="87">
        <v>3089</v>
      </c>
      <c r="V426" s="87">
        <v>4029</v>
      </c>
      <c r="W426" s="87">
        <v>3545</v>
      </c>
      <c r="X426" s="87">
        <v>4482</v>
      </c>
      <c r="Y426" s="87">
        <v>2106</v>
      </c>
      <c r="Z426" s="87">
        <v>2244</v>
      </c>
      <c r="AA426" s="87">
        <v>3408</v>
      </c>
      <c r="AB426" s="87">
        <v>3483</v>
      </c>
      <c r="AC426" s="87">
        <v>3063</v>
      </c>
      <c r="AD426" s="87">
        <v>4150</v>
      </c>
      <c r="AE426" s="87">
        <v>4599</v>
      </c>
      <c r="AF426" s="87">
        <v>3927</v>
      </c>
      <c r="AG426" s="87">
        <v>2959</v>
      </c>
      <c r="AH426" s="87">
        <v>1173</v>
      </c>
      <c r="AI426" s="87">
        <v>5093</v>
      </c>
      <c r="AJ426" s="87">
        <v>3291</v>
      </c>
      <c r="AK426" s="87">
        <v>1805</v>
      </c>
      <c r="AL426" s="87">
        <v>2751</v>
      </c>
      <c r="AM426" s="87">
        <v>2475</v>
      </c>
      <c r="AN426" s="87">
        <v>3050</v>
      </c>
      <c r="AO426" s="87">
        <v>4871</v>
      </c>
      <c r="AP426" s="87">
        <v>4432</v>
      </c>
      <c r="AQ426" s="87">
        <v>1557</v>
      </c>
      <c r="AR426" s="87">
        <v>2081</v>
      </c>
      <c r="AS426" s="87">
        <v>5912</v>
      </c>
      <c r="AT426" s="87">
        <v>1734</v>
      </c>
      <c r="AU426" s="87">
        <v>1567</v>
      </c>
      <c r="AV426" s="88">
        <v>3500</v>
      </c>
      <c r="AW426" s="88">
        <v>2800</v>
      </c>
      <c r="AX426" s="88">
        <v>2251</v>
      </c>
      <c r="AY426" s="88">
        <v>2424</v>
      </c>
      <c r="AZ426" s="88">
        <v>2545</v>
      </c>
      <c r="BA426" s="88">
        <v>2389</v>
      </c>
      <c r="BB426" s="88">
        <v>2389</v>
      </c>
      <c r="BC426" s="89">
        <v>2545</v>
      </c>
      <c r="BD426" s="89">
        <v>2545</v>
      </c>
      <c r="BE426" s="89">
        <v>2389</v>
      </c>
      <c r="BF426" s="89">
        <v>2251</v>
      </c>
      <c r="BG426" s="89">
        <v>2251</v>
      </c>
      <c r="BH426" s="89">
        <v>2251</v>
      </c>
      <c r="BI426" s="89">
        <v>2251</v>
      </c>
      <c r="BJ426" s="89">
        <v>2251</v>
      </c>
      <c r="BK426" s="89">
        <v>2424</v>
      </c>
      <c r="BL426" s="89">
        <v>2545</v>
      </c>
      <c r="BM426" s="89">
        <v>2545</v>
      </c>
      <c r="BN426" s="90">
        <v>2545</v>
      </c>
    </row>
    <row r="427" spans="1:66" x14ac:dyDescent="0.45">
      <c r="A427" s="78">
        <f t="shared" si="21"/>
        <v>2075</v>
      </c>
      <c r="B427" s="79">
        <f t="shared" si="19"/>
        <v>200</v>
      </c>
      <c r="C427" s="140">
        <f t="shared" si="20"/>
        <v>117</v>
      </c>
      <c r="D427" s="140">
        <v>0</v>
      </c>
      <c r="E427" s="178" t="s">
        <v>125</v>
      </c>
      <c r="F427" s="76" t="s">
        <v>598</v>
      </c>
      <c r="G427" s="76" t="s">
        <v>659</v>
      </c>
      <c r="H427" s="86" t="s">
        <v>547</v>
      </c>
      <c r="I427" s="179" t="s">
        <v>1088</v>
      </c>
      <c r="J427" s="87">
        <v>191</v>
      </c>
      <c r="K427" s="87">
        <v>261</v>
      </c>
      <c r="L427" s="87">
        <v>232</v>
      </c>
      <c r="M427" s="87">
        <v>272</v>
      </c>
      <c r="N427" s="87">
        <v>246</v>
      </c>
      <c r="O427" s="87">
        <v>257</v>
      </c>
      <c r="P427" s="87">
        <v>607</v>
      </c>
      <c r="Q427" s="87">
        <v>287</v>
      </c>
      <c r="R427" s="87">
        <v>182</v>
      </c>
      <c r="S427" s="87">
        <v>257</v>
      </c>
      <c r="T427" s="87">
        <v>212</v>
      </c>
      <c r="U427" s="87">
        <v>216</v>
      </c>
      <c r="V427" s="87">
        <v>296</v>
      </c>
      <c r="W427" s="87">
        <v>180</v>
      </c>
      <c r="X427" s="87">
        <v>339</v>
      </c>
      <c r="Y427" s="87">
        <v>237</v>
      </c>
      <c r="Z427" s="87">
        <v>248</v>
      </c>
      <c r="AA427" s="87">
        <v>203</v>
      </c>
      <c r="AB427" s="87">
        <v>200</v>
      </c>
      <c r="AC427" s="87">
        <v>229</v>
      </c>
      <c r="AD427" s="87">
        <v>258</v>
      </c>
      <c r="AE427" s="87">
        <v>326</v>
      </c>
      <c r="AF427" s="87">
        <v>72</v>
      </c>
      <c r="AG427" s="87">
        <v>251</v>
      </c>
      <c r="AH427" s="87">
        <v>264</v>
      </c>
      <c r="AI427" s="87">
        <v>173</v>
      </c>
      <c r="AJ427" s="87">
        <v>216</v>
      </c>
      <c r="AK427" s="87">
        <v>181</v>
      </c>
      <c r="AL427" s="87">
        <v>227</v>
      </c>
      <c r="AM427" s="87">
        <v>182</v>
      </c>
      <c r="AN427" s="87">
        <v>98</v>
      </c>
      <c r="AO427" s="87">
        <v>86</v>
      </c>
      <c r="AP427" s="87">
        <v>226</v>
      </c>
      <c r="AQ427" s="87">
        <v>474</v>
      </c>
      <c r="AR427" s="87">
        <v>250</v>
      </c>
      <c r="AS427" s="87">
        <v>225</v>
      </c>
      <c r="AT427" s="87">
        <v>126</v>
      </c>
      <c r="AU427" s="87">
        <v>0</v>
      </c>
      <c r="AV427" s="88">
        <v>200</v>
      </c>
      <c r="AW427" s="88">
        <v>200</v>
      </c>
      <c r="AX427" s="88">
        <v>135</v>
      </c>
      <c r="AY427" s="88">
        <v>138</v>
      </c>
      <c r="AZ427" s="88">
        <v>321</v>
      </c>
      <c r="BA427" s="88">
        <v>153</v>
      </c>
      <c r="BB427" s="88">
        <v>162</v>
      </c>
      <c r="BC427" s="89">
        <v>245</v>
      </c>
      <c r="BD427" s="89">
        <v>161</v>
      </c>
      <c r="BE427" s="89">
        <v>151</v>
      </c>
      <c r="BF427" s="89">
        <v>137</v>
      </c>
      <c r="BG427" s="89">
        <v>88</v>
      </c>
      <c r="BH427" s="89">
        <v>185</v>
      </c>
      <c r="BI427" s="89">
        <v>116</v>
      </c>
      <c r="BJ427" s="89">
        <v>102</v>
      </c>
      <c r="BK427" s="89">
        <v>105</v>
      </c>
      <c r="BL427" s="89">
        <v>287</v>
      </c>
      <c r="BM427" s="89">
        <v>120</v>
      </c>
      <c r="BN427" s="90">
        <v>129</v>
      </c>
    </row>
    <row r="428" spans="1:66" x14ac:dyDescent="0.45">
      <c r="A428" s="78">
        <f t="shared" si="21"/>
        <v>10820</v>
      </c>
      <c r="B428" s="79">
        <f t="shared" si="19"/>
        <v>950</v>
      </c>
      <c r="C428" s="140">
        <f t="shared" si="20"/>
        <v>751.33333333333337</v>
      </c>
      <c r="D428" s="140">
        <v>548</v>
      </c>
      <c r="E428" s="178" t="s">
        <v>125</v>
      </c>
      <c r="F428" s="76" t="s">
        <v>598</v>
      </c>
      <c r="G428" s="76" t="s">
        <v>659</v>
      </c>
      <c r="H428" s="86" t="s">
        <v>548</v>
      </c>
      <c r="I428" s="179" t="s">
        <v>1089</v>
      </c>
      <c r="J428" s="87">
        <v>1193</v>
      </c>
      <c r="K428" s="87">
        <v>1775</v>
      </c>
      <c r="L428" s="87">
        <v>2906</v>
      </c>
      <c r="M428" s="87">
        <v>806</v>
      </c>
      <c r="N428" s="87">
        <v>1170</v>
      </c>
      <c r="O428" s="87">
        <v>1291</v>
      </c>
      <c r="P428" s="87">
        <v>1979</v>
      </c>
      <c r="Q428" s="87">
        <v>1475</v>
      </c>
      <c r="R428" s="87">
        <v>1546</v>
      </c>
      <c r="S428" s="87">
        <v>1511</v>
      </c>
      <c r="T428" s="87">
        <v>1539</v>
      </c>
      <c r="U428" s="87">
        <v>1268</v>
      </c>
      <c r="V428" s="87">
        <v>1201</v>
      </c>
      <c r="W428" s="87">
        <v>1217</v>
      </c>
      <c r="X428" s="87">
        <v>1640</v>
      </c>
      <c r="Y428" s="87">
        <v>1179</v>
      </c>
      <c r="Z428" s="87">
        <v>827</v>
      </c>
      <c r="AA428" s="87">
        <v>1216</v>
      </c>
      <c r="AB428" s="87">
        <v>1039</v>
      </c>
      <c r="AC428" s="87">
        <v>1186</v>
      </c>
      <c r="AD428" s="87">
        <v>1248</v>
      </c>
      <c r="AE428" s="87">
        <v>1592</v>
      </c>
      <c r="AF428" s="87">
        <v>1254</v>
      </c>
      <c r="AG428" s="87">
        <v>1160</v>
      </c>
      <c r="AH428" s="87">
        <v>1063</v>
      </c>
      <c r="AI428" s="87">
        <v>874</v>
      </c>
      <c r="AJ428" s="87">
        <v>1283</v>
      </c>
      <c r="AK428" s="87">
        <v>884</v>
      </c>
      <c r="AL428" s="87">
        <v>977</v>
      </c>
      <c r="AM428" s="87">
        <v>1114</v>
      </c>
      <c r="AN428" s="87">
        <v>930</v>
      </c>
      <c r="AO428" s="87">
        <v>1176</v>
      </c>
      <c r="AP428" s="87">
        <v>1580</v>
      </c>
      <c r="AQ428" s="87">
        <v>1323</v>
      </c>
      <c r="AR428" s="87">
        <v>582</v>
      </c>
      <c r="AS428" s="87">
        <v>846</v>
      </c>
      <c r="AT428" s="87">
        <v>724</v>
      </c>
      <c r="AU428" s="87">
        <v>684</v>
      </c>
      <c r="AV428" s="88">
        <v>950</v>
      </c>
      <c r="AW428" s="88">
        <v>750</v>
      </c>
      <c r="AX428" s="88">
        <v>713</v>
      </c>
      <c r="AY428" s="88">
        <v>751</v>
      </c>
      <c r="AZ428" s="88">
        <v>730</v>
      </c>
      <c r="BA428" s="88">
        <v>771</v>
      </c>
      <c r="BB428" s="88">
        <v>728</v>
      </c>
      <c r="BC428" s="89">
        <v>740</v>
      </c>
      <c r="BD428" s="89">
        <v>781</v>
      </c>
      <c r="BE428" s="89">
        <v>761</v>
      </c>
      <c r="BF428" s="89">
        <v>728</v>
      </c>
      <c r="BG428" s="89">
        <v>712</v>
      </c>
      <c r="BH428" s="89">
        <v>740</v>
      </c>
      <c r="BI428" s="89">
        <v>739</v>
      </c>
      <c r="BJ428" s="89">
        <v>739</v>
      </c>
      <c r="BK428" s="89">
        <v>756</v>
      </c>
      <c r="BL428" s="89">
        <v>756</v>
      </c>
      <c r="BM428" s="89">
        <v>790</v>
      </c>
      <c r="BN428" s="90">
        <v>850</v>
      </c>
    </row>
    <row r="429" spans="1:66" x14ac:dyDescent="0.45">
      <c r="A429" s="78">
        <f t="shared" si="21"/>
        <v>2949</v>
      </c>
      <c r="B429" s="79">
        <f t="shared" si="19"/>
        <v>380</v>
      </c>
      <c r="C429" s="140">
        <f t="shared" si="20"/>
        <v>232.33333333333334</v>
      </c>
      <c r="D429" s="140">
        <v>1517</v>
      </c>
      <c r="E429" s="178" t="s">
        <v>125</v>
      </c>
      <c r="F429" s="76" t="s">
        <v>598</v>
      </c>
      <c r="G429" s="76" t="s">
        <v>659</v>
      </c>
      <c r="H429" s="86" t="s">
        <v>549</v>
      </c>
      <c r="I429" s="179" t="s">
        <v>1090</v>
      </c>
      <c r="J429" s="87">
        <v>285</v>
      </c>
      <c r="K429" s="87">
        <v>336</v>
      </c>
      <c r="L429" s="87">
        <v>257</v>
      </c>
      <c r="M429" s="87">
        <v>359</v>
      </c>
      <c r="N429" s="87">
        <v>316</v>
      </c>
      <c r="O429" s="87">
        <v>318</v>
      </c>
      <c r="P429" s="87">
        <v>503</v>
      </c>
      <c r="Q429" s="87">
        <v>392</v>
      </c>
      <c r="R429" s="87">
        <v>306</v>
      </c>
      <c r="S429" s="87">
        <v>351</v>
      </c>
      <c r="T429" s="87">
        <v>295</v>
      </c>
      <c r="U429" s="87">
        <v>251</v>
      </c>
      <c r="V429" s="87">
        <v>379</v>
      </c>
      <c r="W429" s="87">
        <v>250</v>
      </c>
      <c r="X429" s="87">
        <v>378</v>
      </c>
      <c r="Y429" s="87">
        <v>319</v>
      </c>
      <c r="Z429" s="87">
        <v>157</v>
      </c>
      <c r="AA429" s="87">
        <v>293</v>
      </c>
      <c r="AB429" s="87">
        <v>249</v>
      </c>
      <c r="AC429" s="87">
        <v>0</v>
      </c>
      <c r="AD429" s="87">
        <v>0</v>
      </c>
      <c r="AE429" s="87">
        <v>0</v>
      </c>
      <c r="AF429" s="87">
        <v>0</v>
      </c>
      <c r="AG429" s="87">
        <v>0</v>
      </c>
      <c r="AH429" s="87">
        <v>0</v>
      </c>
      <c r="AI429" s="87">
        <v>0</v>
      </c>
      <c r="AJ429" s="87">
        <v>383</v>
      </c>
      <c r="AK429" s="87">
        <v>243</v>
      </c>
      <c r="AL429" s="87">
        <v>249</v>
      </c>
      <c r="AM429" s="87">
        <v>231</v>
      </c>
      <c r="AN429" s="87">
        <v>258</v>
      </c>
      <c r="AO429" s="87">
        <v>363</v>
      </c>
      <c r="AP429" s="87">
        <v>573</v>
      </c>
      <c r="AQ429" s="87">
        <v>335</v>
      </c>
      <c r="AR429" s="87">
        <v>0</v>
      </c>
      <c r="AS429" s="87">
        <v>344</v>
      </c>
      <c r="AT429" s="87">
        <v>206</v>
      </c>
      <c r="AU429" s="87">
        <v>147</v>
      </c>
      <c r="AV429" s="88">
        <v>380</v>
      </c>
      <c r="AW429" s="88">
        <v>380</v>
      </c>
      <c r="AX429" s="88">
        <v>234</v>
      </c>
      <c r="AY429" s="88">
        <v>271</v>
      </c>
      <c r="AZ429" s="88">
        <v>320</v>
      </c>
      <c r="BA429" s="88">
        <v>371</v>
      </c>
      <c r="BB429" s="88">
        <v>380</v>
      </c>
      <c r="BC429" s="89">
        <v>345</v>
      </c>
      <c r="BD429" s="89">
        <v>206</v>
      </c>
      <c r="BE429" s="89">
        <v>299</v>
      </c>
      <c r="BF429" s="89">
        <v>279</v>
      </c>
      <c r="BG429" s="89">
        <v>234</v>
      </c>
      <c r="BH429" s="89">
        <v>331</v>
      </c>
      <c r="BI429" s="89">
        <v>295</v>
      </c>
      <c r="BJ429" s="89">
        <v>234</v>
      </c>
      <c r="BK429" s="89">
        <v>271</v>
      </c>
      <c r="BL429" s="89">
        <v>320</v>
      </c>
      <c r="BM429" s="89">
        <v>371</v>
      </c>
      <c r="BN429" s="90">
        <v>380</v>
      </c>
    </row>
    <row r="430" spans="1:66" x14ac:dyDescent="0.45">
      <c r="A430" s="78">
        <f t="shared" si="21"/>
        <v>1307</v>
      </c>
      <c r="B430" s="79">
        <f t="shared" si="19"/>
        <v>120</v>
      </c>
      <c r="C430" s="140">
        <f t="shared" si="20"/>
        <v>110.33333333333333</v>
      </c>
      <c r="D430" s="140">
        <v>905</v>
      </c>
      <c r="E430" s="178" t="s">
        <v>125</v>
      </c>
      <c r="F430" s="76" t="s">
        <v>598</v>
      </c>
      <c r="G430" s="76" t="s">
        <v>659</v>
      </c>
      <c r="H430" s="86" t="s">
        <v>550</v>
      </c>
      <c r="I430" s="179" t="s">
        <v>1091</v>
      </c>
      <c r="J430" s="87">
        <v>114</v>
      </c>
      <c r="K430" s="87">
        <v>133</v>
      </c>
      <c r="L430" s="87">
        <v>86</v>
      </c>
      <c r="M430" s="87">
        <v>156</v>
      </c>
      <c r="N430" s="87">
        <v>27</v>
      </c>
      <c r="O430" s="87">
        <v>0</v>
      </c>
      <c r="P430" s="87">
        <v>207</v>
      </c>
      <c r="Q430" s="87">
        <v>104</v>
      </c>
      <c r="R430" s="87">
        <v>150</v>
      </c>
      <c r="S430" s="87">
        <v>171</v>
      </c>
      <c r="T430" s="87">
        <v>149</v>
      </c>
      <c r="U430" s="87">
        <v>69</v>
      </c>
      <c r="V430" s="87">
        <v>87</v>
      </c>
      <c r="W430" s="87">
        <v>0</v>
      </c>
      <c r="X430" s="87">
        <v>0</v>
      </c>
      <c r="Y430" s="87">
        <v>129</v>
      </c>
      <c r="Z430" s="87">
        <v>155</v>
      </c>
      <c r="AA430" s="87">
        <v>149</v>
      </c>
      <c r="AB430" s="87">
        <v>104</v>
      </c>
      <c r="AC430" s="87">
        <v>114</v>
      </c>
      <c r="AD430" s="87">
        <v>106</v>
      </c>
      <c r="AE430" s="87">
        <v>121</v>
      </c>
      <c r="AF430" s="87">
        <v>126</v>
      </c>
      <c r="AG430" s="87">
        <v>49</v>
      </c>
      <c r="AH430" s="87">
        <v>147</v>
      </c>
      <c r="AI430" s="87">
        <v>94</v>
      </c>
      <c r="AJ430" s="87">
        <v>127</v>
      </c>
      <c r="AK430" s="87">
        <v>114</v>
      </c>
      <c r="AL430" s="87">
        <v>90</v>
      </c>
      <c r="AM430" s="87">
        <v>81</v>
      </c>
      <c r="AN430" s="87">
        <v>96</v>
      </c>
      <c r="AO430" s="87">
        <v>160</v>
      </c>
      <c r="AP430" s="87">
        <v>200</v>
      </c>
      <c r="AQ430" s="87">
        <v>148</v>
      </c>
      <c r="AR430" s="87">
        <v>87</v>
      </c>
      <c r="AS430" s="87">
        <v>117</v>
      </c>
      <c r="AT430" s="87">
        <v>111</v>
      </c>
      <c r="AU430" s="87">
        <v>103</v>
      </c>
      <c r="AV430" s="88">
        <v>120</v>
      </c>
      <c r="AW430" s="88">
        <v>120</v>
      </c>
      <c r="AX430" s="88">
        <v>103</v>
      </c>
      <c r="AY430" s="88">
        <v>119</v>
      </c>
      <c r="AZ430" s="88">
        <v>127</v>
      </c>
      <c r="BA430" s="88">
        <v>115</v>
      </c>
      <c r="BB430" s="88">
        <v>126</v>
      </c>
      <c r="BC430" s="89">
        <v>130</v>
      </c>
      <c r="BD430" s="89">
        <v>124</v>
      </c>
      <c r="BE430" s="89">
        <v>103</v>
      </c>
      <c r="BF430" s="89">
        <v>115</v>
      </c>
      <c r="BG430" s="89">
        <v>111</v>
      </c>
      <c r="BH430" s="89">
        <v>123</v>
      </c>
      <c r="BI430" s="89">
        <v>124</v>
      </c>
      <c r="BJ430" s="89">
        <v>103</v>
      </c>
      <c r="BK430" s="89">
        <v>119</v>
      </c>
      <c r="BL430" s="89">
        <v>127</v>
      </c>
      <c r="BM430" s="89">
        <v>115</v>
      </c>
      <c r="BN430" s="90">
        <v>126</v>
      </c>
    </row>
    <row r="431" spans="1:66" x14ac:dyDescent="0.45">
      <c r="A431" s="78">
        <f t="shared" si="21"/>
        <v>5213</v>
      </c>
      <c r="B431" s="79">
        <f t="shared" si="19"/>
        <v>700</v>
      </c>
      <c r="C431" s="140">
        <f t="shared" si="20"/>
        <v>572.33333333333337</v>
      </c>
      <c r="D431" s="140">
        <v>1809</v>
      </c>
      <c r="E431" s="178" t="s">
        <v>125</v>
      </c>
      <c r="F431" s="76" t="s">
        <v>598</v>
      </c>
      <c r="G431" s="76" t="s">
        <v>659</v>
      </c>
      <c r="H431" s="86" t="s">
        <v>551</v>
      </c>
      <c r="I431" s="179" t="s">
        <v>1092</v>
      </c>
      <c r="J431" s="87">
        <v>296</v>
      </c>
      <c r="K431" s="87">
        <v>432</v>
      </c>
      <c r="L431" s="87">
        <v>1002</v>
      </c>
      <c r="M431" s="87">
        <v>211</v>
      </c>
      <c r="N431" s="87">
        <v>246</v>
      </c>
      <c r="O431" s="87">
        <v>336</v>
      </c>
      <c r="P431" s="87">
        <v>485</v>
      </c>
      <c r="Q431" s="87">
        <v>419</v>
      </c>
      <c r="R431" s="87">
        <v>445</v>
      </c>
      <c r="S431" s="87">
        <v>582</v>
      </c>
      <c r="T431" s="87">
        <v>304</v>
      </c>
      <c r="U431" s="87">
        <v>288</v>
      </c>
      <c r="V431" s="87">
        <v>425</v>
      </c>
      <c r="W431" s="87">
        <v>511</v>
      </c>
      <c r="X431" s="87">
        <v>690</v>
      </c>
      <c r="Y431" s="87">
        <v>528</v>
      </c>
      <c r="Z431" s="87">
        <v>313</v>
      </c>
      <c r="AA431" s="87">
        <v>477</v>
      </c>
      <c r="AB431" s="87">
        <v>370</v>
      </c>
      <c r="AC431" s="87">
        <v>560</v>
      </c>
      <c r="AD431" s="87">
        <v>307</v>
      </c>
      <c r="AE431" s="87">
        <v>0</v>
      </c>
      <c r="AF431" s="87">
        <v>1599</v>
      </c>
      <c r="AG431" s="87">
        <v>426</v>
      </c>
      <c r="AH431" s="87">
        <v>320</v>
      </c>
      <c r="AI431" s="87">
        <v>301</v>
      </c>
      <c r="AJ431" s="87">
        <v>451</v>
      </c>
      <c r="AK431" s="87">
        <v>412</v>
      </c>
      <c r="AL431" s="87">
        <v>429</v>
      </c>
      <c r="AM431" s="87">
        <v>409</v>
      </c>
      <c r="AN431" s="87">
        <v>230</v>
      </c>
      <c r="AO431" s="87">
        <v>921</v>
      </c>
      <c r="AP431" s="87">
        <v>775</v>
      </c>
      <c r="AQ431" s="87">
        <v>6</v>
      </c>
      <c r="AR431" s="87">
        <v>314</v>
      </c>
      <c r="AS431" s="87">
        <v>1107</v>
      </c>
      <c r="AT431" s="87">
        <v>354</v>
      </c>
      <c r="AU431" s="87">
        <v>256</v>
      </c>
      <c r="AV431" s="88">
        <v>700</v>
      </c>
      <c r="AW431" s="88">
        <v>600</v>
      </c>
      <c r="AX431" s="88">
        <v>252</v>
      </c>
      <c r="AY431" s="88">
        <v>438</v>
      </c>
      <c r="AZ431" s="88">
        <v>494</v>
      </c>
      <c r="BA431" s="88">
        <v>553</v>
      </c>
      <c r="BB431" s="88">
        <v>445</v>
      </c>
      <c r="BC431" s="89">
        <v>358</v>
      </c>
      <c r="BD431" s="89">
        <v>403</v>
      </c>
      <c r="BE431" s="89">
        <v>495</v>
      </c>
      <c r="BF431" s="89">
        <v>357</v>
      </c>
      <c r="BG431" s="89">
        <v>326</v>
      </c>
      <c r="BH431" s="89">
        <v>492</v>
      </c>
      <c r="BI431" s="89">
        <v>287</v>
      </c>
      <c r="BJ431" s="89">
        <v>252</v>
      </c>
      <c r="BK431" s="89">
        <v>438</v>
      </c>
      <c r="BL431" s="89">
        <v>494</v>
      </c>
      <c r="BM431" s="89">
        <v>553</v>
      </c>
      <c r="BN431" s="90">
        <v>445</v>
      </c>
    </row>
    <row r="432" spans="1:66" x14ac:dyDescent="0.45">
      <c r="A432" s="78">
        <f t="shared" si="21"/>
        <v>2839</v>
      </c>
      <c r="B432" s="79">
        <f t="shared" si="19"/>
        <v>340</v>
      </c>
      <c r="C432" s="140">
        <f t="shared" si="20"/>
        <v>248.33333333333334</v>
      </c>
      <c r="D432" s="140">
        <v>2192</v>
      </c>
      <c r="E432" s="178" t="s">
        <v>125</v>
      </c>
      <c r="F432" s="77" t="s">
        <v>598</v>
      </c>
      <c r="G432" s="77" t="s">
        <v>659</v>
      </c>
      <c r="H432" s="101" t="s">
        <v>552</v>
      </c>
      <c r="I432" s="179" t="s">
        <v>1093</v>
      </c>
      <c r="J432" s="87">
        <v>168</v>
      </c>
      <c r="K432" s="87">
        <v>237</v>
      </c>
      <c r="L432" s="87">
        <v>290</v>
      </c>
      <c r="M432" s="87">
        <v>391</v>
      </c>
      <c r="N432" s="87">
        <v>292</v>
      </c>
      <c r="O432" s="87">
        <v>323</v>
      </c>
      <c r="P432" s="87">
        <v>338</v>
      </c>
      <c r="Q432" s="87">
        <v>286</v>
      </c>
      <c r="R432" s="87">
        <v>329</v>
      </c>
      <c r="S432" s="87">
        <v>511</v>
      </c>
      <c r="T432" s="87">
        <v>345</v>
      </c>
      <c r="U432" s="87">
        <v>349</v>
      </c>
      <c r="V432" s="87">
        <v>202</v>
      </c>
      <c r="W432" s="87">
        <v>0</v>
      </c>
      <c r="X432" s="87">
        <v>0</v>
      </c>
      <c r="Y432" s="87">
        <v>39</v>
      </c>
      <c r="Z432" s="87">
        <v>440</v>
      </c>
      <c r="AA432" s="87">
        <v>348</v>
      </c>
      <c r="AB432" s="87">
        <v>292</v>
      </c>
      <c r="AC432" s="87">
        <v>234</v>
      </c>
      <c r="AD432" s="87">
        <v>218</v>
      </c>
      <c r="AE432" s="87">
        <v>359</v>
      </c>
      <c r="AF432" s="87">
        <v>376</v>
      </c>
      <c r="AG432" s="87">
        <v>385</v>
      </c>
      <c r="AH432" s="87">
        <v>395</v>
      </c>
      <c r="AI432" s="87">
        <v>322</v>
      </c>
      <c r="AJ432" s="87">
        <v>298</v>
      </c>
      <c r="AK432" s="87">
        <v>0</v>
      </c>
      <c r="AL432" s="87">
        <v>27</v>
      </c>
      <c r="AM432" s="87">
        <v>536</v>
      </c>
      <c r="AN432" s="87">
        <v>114</v>
      </c>
      <c r="AO432" s="87">
        <v>351</v>
      </c>
      <c r="AP432" s="87">
        <v>428</v>
      </c>
      <c r="AQ432" s="87">
        <v>442</v>
      </c>
      <c r="AR432" s="87">
        <v>196</v>
      </c>
      <c r="AS432" s="87">
        <v>244</v>
      </c>
      <c r="AT432" s="87">
        <v>250</v>
      </c>
      <c r="AU432" s="87">
        <v>251</v>
      </c>
      <c r="AV432" s="88">
        <v>340</v>
      </c>
      <c r="AW432" s="88">
        <v>340</v>
      </c>
      <c r="AX432" s="88">
        <v>204</v>
      </c>
      <c r="AY432" s="88">
        <v>319</v>
      </c>
      <c r="AZ432" s="88">
        <v>281</v>
      </c>
      <c r="BA432" s="88">
        <v>305</v>
      </c>
      <c r="BB432" s="88">
        <v>293</v>
      </c>
      <c r="BC432" s="88">
        <v>360</v>
      </c>
      <c r="BD432" s="88">
        <v>280</v>
      </c>
      <c r="BE432" s="88">
        <v>291</v>
      </c>
      <c r="BF432" s="88">
        <v>244</v>
      </c>
      <c r="BG432" s="88">
        <v>243</v>
      </c>
      <c r="BH432" s="88">
        <v>225</v>
      </c>
      <c r="BI432" s="88">
        <v>141</v>
      </c>
      <c r="BJ432" s="88">
        <v>204</v>
      </c>
      <c r="BK432" s="88">
        <v>319</v>
      </c>
      <c r="BL432" s="88">
        <v>281</v>
      </c>
      <c r="BM432" s="88">
        <v>305</v>
      </c>
      <c r="BN432" s="131">
        <v>293</v>
      </c>
    </row>
    <row r="433" spans="1:66" x14ac:dyDescent="0.45">
      <c r="A433" s="78">
        <f t="shared" si="21"/>
        <v>725</v>
      </c>
      <c r="B433" s="79">
        <f t="shared" si="19"/>
        <v>70</v>
      </c>
      <c r="C433" s="140">
        <f t="shared" si="20"/>
        <v>63</v>
      </c>
      <c r="D433" s="140">
        <v>1584</v>
      </c>
      <c r="E433" s="178" t="s">
        <v>125</v>
      </c>
      <c r="F433" s="77" t="s">
        <v>598</v>
      </c>
      <c r="G433" s="77" t="s">
        <v>659</v>
      </c>
      <c r="H433" s="77" t="s">
        <v>553</v>
      </c>
      <c r="I433" s="179" t="s">
        <v>1094</v>
      </c>
      <c r="J433" s="87">
        <v>59</v>
      </c>
      <c r="K433" s="87">
        <v>84</v>
      </c>
      <c r="L433" s="87">
        <v>94</v>
      </c>
      <c r="M433" s="87">
        <v>7</v>
      </c>
      <c r="N433" s="87">
        <v>0</v>
      </c>
      <c r="O433" s="87">
        <v>0</v>
      </c>
      <c r="P433" s="87">
        <v>144</v>
      </c>
      <c r="Q433" s="87">
        <v>89</v>
      </c>
      <c r="R433" s="87">
        <v>75</v>
      </c>
      <c r="S433" s="87">
        <v>87</v>
      </c>
      <c r="T433" s="87">
        <v>59</v>
      </c>
      <c r="U433" s="87">
        <v>39</v>
      </c>
      <c r="V433" s="87">
        <v>81</v>
      </c>
      <c r="W433" s="87">
        <v>50</v>
      </c>
      <c r="X433" s="87">
        <v>70</v>
      </c>
      <c r="Y433" s="87">
        <v>49</v>
      </c>
      <c r="Z433" s="87">
        <v>33</v>
      </c>
      <c r="AA433" s="87">
        <v>45</v>
      </c>
      <c r="AB433" s="87">
        <v>50</v>
      </c>
      <c r="AC433" s="87">
        <v>65</v>
      </c>
      <c r="AD433" s="87">
        <v>72</v>
      </c>
      <c r="AE433" s="87">
        <v>92</v>
      </c>
      <c r="AF433" s="87">
        <v>100</v>
      </c>
      <c r="AG433" s="87">
        <v>73</v>
      </c>
      <c r="AH433" s="87">
        <v>79</v>
      </c>
      <c r="AI433" s="87">
        <v>46</v>
      </c>
      <c r="AJ433" s="87">
        <v>83</v>
      </c>
      <c r="AK433" s="87">
        <v>39</v>
      </c>
      <c r="AL433" s="87">
        <v>52</v>
      </c>
      <c r="AM433" s="87">
        <v>54</v>
      </c>
      <c r="AN433" s="87">
        <v>52</v>
      </c>
      <c r="AO433" s="87">
        <v>87</v>
      </c>
      <c r="AP433" s="87">
        <v>90</v>
      </c>
      <c r="AQ433" s="87">
        <v>106</v>
      </c>
      <c r="AR433" s="87">
        <v>56</v>
      </c>
      <c r="AS433" s="87">
        <v>64</v>
      </c>
      <c r="AT433" s="87">
        <v>79</v>
      </c>
      <c r="AU433" s="87">
        <v>46</v>
      </c>
      <c r="AV433" s="88">
        <v>70</v>
      </c>
      <c r="AW433" s="88">
        <v>70</v>
      </c>
      <c r="AX433" s="88">
        <v>61</v>
      </c>
      <c r="AY433" s="88">
        <v>69</v>
      </c>
      <c r="AZ433" s="88">
        <v>65</v>
      </c>
      <c r="BA433" s="88">
        <v>65</v>
      </c>
      <c r="BB433" s="88">
        <v>67</v>
      </c>
      <c r="BC433" s="88">
        <v>81</v>
      </c>
      <c r="BD433" s="88">
        <v>73</v>
      </c>
      <c r="BE433" s="88">
        <v>61</v>
      </c>
      <c r="BF433" s="88">
        <v>70</v>
      </c>
      <c r="BG433" s="88">
        <v>59</v>
      </c>
      <c r="BH433" s="88">
        <v>73</v>
      </c>
      <c r="BI433" s="88">
        <v>53</v>
      </c>
      <c r="BJ433" s="88">
        <v>61</v>
      </c>
      <c r="BK433" s="88">
        <v>69</v>
      </c>
      <c r="BL433" s="88">
        <v>65</v>
      </c>
      <c r="BM433" s="88">
        <v>65</v>
      </c>
      <c r="BN433" s="131">
        <v>67</v>
      </c>
    </row>
    <row r="434" spans="1:66" x14ac:dyDescent="0.45">
      <c r="A434" s="78">
        <f t="shared" si="21"/>
        <v>1</v>
      </c>
      <c r="B434" s="79">
        <f t="shared" si="19"/>
        <v>0</v>
      </c>
      <c r="C434" s="140">
        <f t="shared" si="20"/>
        <v>0</v>
      </c>
      <c r="D434" s="140">
        <v>0</v>
      </c>
      <c r="E434" s="178" t="s">
        <v>125</v>
      </c>
      <c r="F434" s="77" t="s">
        <v>598</v>
      </c>
      <c r="G434" s="77" t="s">
        <v>635</v>
      </c>
      <c r="H434" s="77" t="s">
        <v>554</v>
      </c>
      <c r="I434" s="179" t="s">
        <v>1095</v>
      </c>
      <c r="J434" s="87">
        <v>0</v>
      </c>
      <c r="K434" s="87">
        <v>0</v>
      </c>
      <c r="L434" s="87">
        <v>0</v>
      </c>
      <c r="M434" s="87">
        <v>0</v>
      </c>
      <c r="N434" s="87">
        <v>0</v>
      </c>
      <c r="O434" s="87">
        <v>0</v>
      </c>
      <c r="P434" s="87">
        <v>0</v>
      </c>
      <c r="Q434" s="87">
        <v>0</v>
      </c>
      <c r="R434" s="87">
        <v>0</v>
      </c>
      <c r="S434" s="87">
        <v>0</v>
      </c>
      <c r="T434" s="87">
        <v>0</v>
      </c>
      <c r="U434" s="87">
        <v>0</v>
      </c>
      <c r="V434" s="87">
        <v>0</v>
      </c>
      <c r="W434" s="87">
        <v>0</v>
      </c>
      <c r="X434" s="87">
        <v>0</v>
      </c>
      <c r="Y434" s="87">
        <v>0</v>
      </c>
      <c r="Z434" s="87">
        <v>0</v>
      </c>
      <c r="AA434" s="87">
        <v>0</v>
      </c>
      <c r="AB434" s="87">
        <v>0</v>
      </c>
      <c r="AC434" s="87">
        <v>0</v>
      </c>
      <c r="AD434" s="87">
        <v>0</v>
      </c>
      <c r="AE434" s="87">
        <v>3</v>
      </c>
      <c r="AF434" s="87">
        <v>3</v>
      </c>
      <c r="AG434" s="87">
        <v>1</v>
      </c>
      <c r="AH434" s="87">
        <v>1</v>
      </c>
      <c r="AI434" s="87">
        <v>1</v>
      </c>
      <c r="AJ434" s="87">
        <v>1</v>
      </c>
      <c r="AK434" s="87">
        <v>0</v>
      </c>
      <c r="AL434" s="87">
        <v>0</v>
      </c>
      <c r="AM434" s="87">
        <v>0</v>
      </c>
      <c r="AN434" s="87">
        <v>0</v>
      </c>
      <c r="AO434" s="87">
        <v>0</v>
      </c>
      <c r="AP434" s="87">
        <v>0</v>
      </c>
      <c r="AQ434" s="87">
        <v>0</v>
      </c>
      <c r="AR434" s="87">
        <v>1</v>
      </c>
      <c r="AS434" s="87">
        <v>0</v>
      </c>
      <c r="AT434" s="87">
        <v>0</v>
      </c>
      <c r="AU434" s="87">
        <v>0</v>
      </c>
      <c r="AV434" s="88">
        <v>0</v>
      </c>
      <c r="AW434" s="88">
        <v>0</v>
      </c>
      <c r="AX434" s="88">
        <v>0</v>
      </c>
      <c r="AY434" s="88">
        <v>0</v>
      </c>
      <c r="AZ434" s="88">
        <v>0</v>
      </c>
      <c r="BA434" s="88">
        <v>0</v>
      </c>
      <c r="BB434" s="88">
        <v>0</v>
      </c>
      <c r="BC434" s="88">
        <v>0</v>
      </c>
      <c r="BD434" s="88">
        <v>0</v>
      </c>
      <c r="BE434" s="88">
        <v>0</v>
      </c>
      <c r="BF434" s="88">
        <v>0</v>
      </c>
      <c r="BG434" s="88">
        <v>0</v>
      </c>
      <c r="BH434" s="88">
        <v>0</v>
      </c>
      <c r="BI434" s="88">
        <v>0</v>
      </c>
      <c r="BJ434" s="88">
        <v>0</v>
      </c>
      <c r="BK434" s="88">
        <v>0</v>
      </c>
      <c r="BL434" s="88">
        <v>0</v>
      </c>
      <c r="BM434" s="88">
        <v>0</v>
      </c>
      <c r="BN434" s="131">
        <v>0</v>
      </c>
    </row>
    <row r="435" spans="1:66" x14ac:dyDescent="0.45">
      <c r="A435" s="78">
        <f t="shared" si="21"/>
        <v>0</v>
      </c>
      <c r="B435" s="79">
        <f t="shared" si="19"/>
        <v>0</v>
      </c>
      <c r="C435" s="140">
        <f t="shared" si="20"/>
        <v>0</v>
      </c>
      <c r="D435" s="140">
        <v>0</v>
      </c>
      <c r="E435" s="178" t="s">
        <v>125</v>
      </c>
      <c r="F435" s="77" t="s">
        <v>598</v>
      </c>
      <c r="G435" s="77" t="s">
        <v>635</v>
      </c>
      <c r="H435" s="77" t="s">
        <v>555</v>
      </c>
      <c r="I435" s="179" t="s">
        <v>1096</v>
      </c>
      <c r="J435" s="87">
        <v>0</v>
      </c>
      <c r="K435" s="87">
        <v>0</v>
      </c>
      <c r="L435" s="87">
        <v>0</v>
      </c>
      <c r="M435" s="87">
        <v>0</v>
      </c>
      <c r="N435" s="87">
        <v>0</v>
      </c>
      <c r="O435" s="87">
        <v>0</v>
      </c>
      <c r="P435" s="87">
        <v>0</v>
      </c>
      <c r="Q435" s="87">
        <v>0</v>
      </c>
      <c r="R435" s="87">
        <v>0</v>
      </c>
      <c r="S435" s="87">
        <v>0</v>
      </c>
      <c r="T435" s="87">
        <v>0</v>
      </c>
      <c r="U435" s="87">
        <v>0</v>
      </c>
      <c r="V435" s="87">
        <v>0</v>
      </c>
      <c r="W435" s="87">
        <v>0</v>
      </c>
      <c r="X435" s="87">
        <v>0</v>
      </c>
      <c r="Y435" s="87">
        <v>0</v>
      </c>
      <c r="Z435" s="87">
        <v>0</v>
      </c>
      <c r="AA435" s="87">
        <v>0</v>
      </c>
      <c r="AB435" s="87">
        <v>0</v>
      </c>
      <c r="AC435" s="87">
        <v>0</v>
      </c>
      <c r="AD435" s="87">
        <v>0</v>
      </c>
      <c r="AE435" s="87">
        <v>4</v>
      </c>
      <c r="AF435" s="87">
        <v>2</v>
      </c>
      <c r="AG435" s="87">
        <v>0</v>
      </c>
      <c r="AH435" s="87">
        <v>0</v>
      </c>
      <c r="AI435" s="87">
        <v>0</v>
      </c>
      <c r="AJ435" s="87">
        <v>0</v>
      </c>
      <c r="AK435" s="87">
        <v>0</v>
      </c>
      <c r="AL435" s="87">
        <v>0</v>
      </c>
      <c r="AM435" s="87">
        <v>0</v>
      </c>
      <c r="AN435" s="87">
        <v>0</v>
      </c>
      <c r="AO435" s="87">
        <v>0</v>
      </c>
      <c r="AP435" s="87">
        <v>0</v>
      </c>
      <c r="AQ435" s="87">
        <v>0</v>
      </c>
      <c r="AR435" s="87">
        <v>0</v>
      </c>
      <c r="AS435" s="87">
        <v>0</v>
      </c>
      <c r="AT435" s="87">
        <v>0</v>
      </c>
      <c r="AU435" s="87">
        <v>0</v>
      </c>
      <c r="AV435" s="88">
        <v>0</v>
      </c>
      <c r="AW435" s="88">
        <v>0</v>
      </c>
      <c r="AX435" s="88">
        <v>0</v>
      </c>
      <c r="AY435" s="88">
        <v>0</v>
      </c>
      <c r="AZ435" s="88">
        <v>0</v>
      </c>
      <c r="BA435" s="88">
        <v>0</v>
      </c>
      <c r="BB435" s="88">
        <v>0</v>
      </c>
      <c r="BC435" s="88">
        <v>0</v>
      </c>
      <c r="BD435" s="88">
        <v>0</v>
      </c>
      <c r="BE435" s="88">
        <v>0</v>
      </c>
      <c r="BF435" s="88">
        <v>0</v>
      </c>
      <c r="BG435" s="88">
        <v>0</v>
      </c>
      <c r="BH435" s="88">
        <v>0</v>
      </c>
      <c r="BI435" s="88">
        <v>0</v>
      </c>
      <c r="BJ435" s="88">
        <v>0</v>
      </c>
      <c r="BK435" s="88">
        <v>0</v>
      </c>
      <c r="BL435" s="88">
        <v>0</v>
      </c>
      <c r="BM435" s="88">
        <v>0</v>
      </c>
      <c r="BN435" s="131">
        <v>0</v>
      </c>
    </row>
    <row r="436" spans="1:66" x14ac:dyDescent="0.45">
      <c r="A436" s="78">
        <f t="shared" si="21"/>
        <v>2</v>
      </c>
      <c r="B436" s="79">
        <f t="shared" si="19"/>
        <v>0</v>
      </c>
      <c r="C436" s="140">
        <f t="shared" si="20"/>
        <v>0.33333333333333331</v>
      </c>
      <c r="D436" s="140">
        <v>0</v>
      </c>
      <c r="E436" s="178" t="s">
        <v>125</v>
      </c>
      <c r="F436" s="77" t="s">
        <v>598</v>
      </c>
      <c r="G436" s="77" t="s">
        <v>635</v>
      </c>
      <c r="H436" s="77" t="s">
        <v>556</v>
      </c>
      <c r="I436" s="179" t="s">
        <v>1097</v>
      </c>
      <c r="J436" s="87">
        <v>0</v>
      </c>
      <c r="K436" s="87">
        <v>0</v>
      </c>
      <c r="L436" s="87">
        <v>0</v>
      </c>
      <c r="M436" s="87">
        <v>0</v>
      </c>
      <c r="N436" s="87">
        <v>0</v>
      </c>
      <c r="O436" s="87">
        <v>0</v>
      </c>
      <c r="P436" s="87">
        <v>0</v>
      </c>
      <c r="Q436" s="87">
        <v>0</v>
      </c>
      <c r="R436" s="87">
        <v>0</v>
      </c>
      <c r="S436" s="87">
        <v>0</v>
      </c>
      <c r="T436" s="87">
        <v>0</v>
      </c>
      <c r="U436" s="87">
        <v>0</v>
      </c>
      <c r="V436" s="87">
        <v>0</v>
      </c>
      <c r="W436" s="87">
        <v>0</v>
      </c>
      <c r="X436" s="87">
        <v>0</v>
      </c>
      <c r="Y436" s="87">
        <v>0</v>
      </c>
      <c r="Z436" s="87">
        <v>0</v>
      </c>
      <c r="AA436" s="87">
        <v>0</v>
      </c>
      <c r="AB436" s="87">
        <v>0</v>
      </c>
      <c r="AC436" s="87">
        <v>0</v>
      </c>
      <c r="AD436" s="87">
        <v>0</v>
      </c>
      <c r="AE436" s="87">
        <v>11</v>
      </c>
      <c r="AF436" s="87">
        <v>6</v>
      </c>
      <c r="AG436" s="87">
        <v>0</v>
      </c>
      <c r="AH436" s="87">
        <v>0</v>
      </c>
      <c r="AI436" s="87">
        <v>1</v>
      </c>
      <c r="AJ436" s="87">
        <v>1</v>
      </c>
      <c r="AK436" s="87">
        <v>0</v>
      </c>
      <c r="AL436" s="87">
        <v>0</v>
      </c>
      <c r="AM436" s="87">
        <v>1</v>
      </c>
      <c r="AN436" s="87">
        <v>0</v>
      </c>
      <c r="AO436" s="87">
        <v>0</v>
      </c>
      <c r="AP436" s="87">
        <v>0</v>
      </c>
      <c r="AQ436" s="87">
        <v>0</v>
      </c>
      <c r="AR436" s="87">
        <v>0</v>
      </c>
      <c r="AS436" s="87">
        <v>1</v>
      </c>
      <c r="AT436" s="87">
        <v>0</v>
      </c>
      <c r="AU436" s="87">
        <v>0</v>
      </c>
      <c r="AV436" s="88">
        <v>0</v>
      </c>
      <c r="AW436" s="88">
        <v>0</v>
      </c>
      <c r="AX436" s="88">
        <v>0</v>
      </c>
      <c r="AY436" s="88">
        <v>0</v>
      </c>
      <c r="AZ436" s="88">
        <v>0</v>
      </c>
      <c r="BA436" s="88">
        <v>0</v>
      </c>
      <c r="BB436" s="88">
        <v>0</v>
      </c>
      <c r="BC436" s="88">
        <v>0</v>
      </c>
      <c r="BD436" s="88">
        <v>0</v>
      </c>
      <c r="BE436" s="88">
        <v>0</v>
      </c>
      <c r="BF436" s="88">
        <v>0</v>
      </c>
      <c r="BG436" s="88">
        <v>0</v>
      </c>
      <c r="BH436" s="88">
        <v>0</v>
      </c>
      <c r="BI436" s="88">
        <v>0</v>
      </c>
      <c r="BJ436" s="88">
        <v>0</v>
      </c>
      <c r="BK436" s="88">
        <v>0</v>
      </c>
      <c r="BL436" s="88">
        <v>0</v>
      </c>
      <c r="BM436" s="88">
        <v>0</v>
      </c>
      <c r="BN436" s="131">
        <v>0</v>
      </c>
    </row>
    <row r="437" spans="1:66" x14ac:dyDescent="0.45">
      <c r="A437" s="78">
        <f t="shared" si="21"/>
        <v>692</v>
      </c>
      <c r="B437" s="79">
        <f t="shared" si="19"/>
        <v>40</v>
      </c>
      <c r="C437" s="140">
        <f t="shared" si="20"/>
        <v>10.333333333333334</v>
      </c>
      <c r="D437" s="140">
        <v>550</v>
      </c>
      <c r="E437" s="178" t="s">
        <v>125</v>
      </c>
      <c r="F437" s="77" t="s">
        <v>598</v>
      </c>
      <c r="G437" s="77" t="s">
        <v>660</v>
      </c>
      <c r="H437" s="77" t="s">
        <v>557</v>
      </c>
      <c r="I437" s="179" t="s">
        <v>1098</v>
      </c>
      <c r="J437" s="87">
        <v>1</v>
      </c>
      <c r="K437" s="87">
        <v>14</v>
      </c>
      <c r="L437" s="87">
        <v>12</v>
      </c>
      <c r="M437" s="87">
        <v>21</v>
      </c>
      <c r="N437" s="87">
        <v>16</v>
      </c>
      <c r="O437" s="87">
        <v>26</v>
      </c>
      <c r="P437" s="87">
        <v>51</v>
      </c>
      <c r="Q437" s="87">
        <v>24</v>
      </c>
      <c r="R437" s="87">
        <v>11</v>
      </c>
      <c r="S437" s="87">
        <v>69</v>
      </c>
      <c r="T437" s="87">
        <v>124</v>
      </c>
      <c r="U437" s="87">
        <v>181</v>
      </c>
      <c r="V437" s="87">
        <v>137</v>
      </c>
      <c r="W437" s="87">
        <v>128</v>
      </c>
      <c r="X437" s="87">
        <v>31</v>
      </c>
      <c r="Y437" s="87">
        <v>163</v>
      </c>
      <c r="Z437" s="87">
        <v>74</v>
      </c>
      <c r="AA437" s="87">
        <v>0</v>
      </c>
      <c r="AB437" s="87">
        <v>0</v>
      </c>
      <c r="AC437" s="87">
        <v>104</v>
      </c>
      <c r="AD437" s="87">
        <v>60</v>
      </c>
      <c r="AE437" s="87">
        <v>72</v>
      </c>
      <c r="AF437" s="87">
        <v>56</v>
      </c>
      <c r="AG437" s="87">
        <v>27</v>
      </c>
      <c r="AH437" s="87">
        <v>67</v>
      </c>
      <c r="AI437" s="87">
        <v>54</v>
      </c>
      <c r="AJ437" s="87">
        <v>43</v>
      </c>
      <c r="AK437" s="87">
        <v>24</v>
      </c>
      <c r="AL437" s="87">
        <v>19</v>
      </c>
      <c r="AM437" s="87">
        <v>18</v>
      </c>
      <c r="AN437" s="87">
        <v>27</v>
      </c>
      <c r="AO437" s="87">
        <v>74</v>
      </c>
      <c r="AP437" s="87">
        <v>48</v>
      </c>
      <c r="AQ437" s="87">
        <v>71</v>
      </c>
      <c r="AR437" s="87">
        <v>380</v>
      </c>
      <c r="AS437" s="87">
        <v>31</v>
      </c>
      <c r="AT437" s="87">
        <v>0</v>
      </c>
      <c r="AU437" s="87">
        <v>0</v>
      </c>
      <c r="AV437" s="88">
        <v>40</v>
      </c>
      <c r="AW437" s="88">
        <v>40</v>
      </c>
      <c r="AX437" s="88">
        <v>9</v>
      </c>
      <c r="AY437" s="88">
        <v>0</v>
      </c>
      <c r="AZ437" s="88">
        <v>0</v>
      </c>
      <c r="BA437" s="88">
        <v>29</v>
      </c>
      <c r="BB437" s="88">
        <v>1</v>
      </c>
      <c r="BC437" s="88">
        <v>20</v>
      </c>
      <c r="BD437" s="88">
        <v>27</v>
      </c>
      <c r="BE437" s="88">
        <v>27</v>
      </c>
      <c r="BF437" s="88">
        <v>29</v>
      </c>
      <c r="BG437" s="88">
        <v>20</v>
      </c>
      <c r="BH437" s="88">
        <v>0</v>
      </c>
      <c r="BI437" s="88">
        <v>34</v>
      </c>
      <c r="BJ437" s="88">
        <v>9</v>
      </c>
      <c r="BK437" s="88">
        <v>0</v>
      </c>
      <c r="BL437" s="88">
        <v>0</v>
      </c>
      <c r="BM437" s="88">
        <v>29</v>
      </c>
      <c r="BN437" s="131">
        <v>1</v>
      </c>
    </row>
    <row r="438" spans="1:66" x14ac:dyDescent="0.45">
      <c r="A438" s="78">
        <f t="shared" si="21"/>
        <v>1181</v>
      </c>
      <c r="B438" s="79">
        <f t="shared" si="19"/>
        <v>110</v>
      </c>
      <c r="C438" s="140">
        <f t="shared" si="20"/>
        <v>64.333333333333329</v>
      </c>
      <c r="D438" s="140">
        <v>0</v>
      </c>
      <c r="E438" s="178" t="s">
        <v>125</v>
      </c>
      <c r="F438" s="77" t="s">
        <v>598</v>
      </c>
      <c r="G438" s="77" t="s">
        <v>660</v>
      </c>
      <c r="H438" s="77" t="s">
        <v>558</v>
      </c>
      <c r="I438" s="179" t="s">
        <v>1099</v>
      </c>
      <c r="J438" s="87">
        <v>0</v>
      </c>
      <c r="K438" s="87">
        <v>0</v>
      </c>
      <c r="L438" s="87">
        <v>0</v>
      </c>
      <c r="M438" s="87">
        <v>0</v>
      </c>
      <c r="N438" s="87">
        <v>0</v>
      </c>
      <c r="O438" s="87">
        <v>0</v>
      </c>
      <c r="P438" s="87">
        <v>179</v>
      </c>
      <c r="Q438" s="87">
        <v>59</v>
      </c>
      <c r="R438" s="87">
        <v>34</v>
      </c>
      <c r="S438" s="87">
        <v>97</v>
      </c>
      <c r="T438" s="87">
        <v>80</v>
      </c>
      <c r="U438" s="87">
        <v>158</v>
      </c>
      <c r="V438" s="87">
        <v>212</v>
      </c>
      <c r="W438" s="87">
        <v>138</v>
      </c>
      <c r="X438" s="87">
        <v>153</v>
      </c>
      <c r="Y438" s="87">
        <v>94</v>
      </c>
      <c r="Z438" s="87">
        <v>290</v>
      </c>
      <c r="AA438" s="87">
        <v>173</v>
      </c>
      <c r="AB438" s="87">
        <v>104</v>
      </c>
      <c r="AC438" s="87">
        <v>107</v>
      </c>
      <c r="AD438" s="87">
        <v>90</v>
      </c>
      <c r="AE438" s="87">
        <v>105</v>
      </c>
      <c r="AF438" s="87">
        <v>45</v>
      </c>
      <c r="AG438" s="87">
        <v>67</v>
      </c>
      <c r="AH438" s="87">
        <v>116</v>
      </c>
      <c r="AI438" s="87">
        <v>119</v>
      </c>
      <c r="AJ438" s="87">
        <v>150</v>
      </c>
      <c r="AK438" s="87">
        <v>54</v>
      </c>
      <c r="AL438" s="87">
        <v>116</v>
      </c>
      <c r="AM438" s="87">
        <v>92</v>
      </c>
      <c r="AN438" s="87">
        <v>35</v>
      </c>
      <c r="AO438" s="87">
        <v>89</v>
      </c>
      <c r="AP438" s="87">
        <v>118</v>
      </c>
      <c r="AQ438" s="87">
        <v>112</v>
      </c>
      <c r="AR438" s="87">
        <v>372</v>
      </c>
      <c r="AS438" s="87">
        <v>99</v>
      </c>
      <c r="AT438" s="87">
        <v>58</v>
      </c>
      <c r="AU438" s="87">
        <v>36</v>
      </c>
      <c r="AV438" s="88">
        <v>110</v>
      </c>
      <c r="AW438" s="88">
        <v>80</v>
      </c>
      <c r="AX438" s="88">
        <v>69</v>
      </c>
      <c r="AY438" s="88">
        <v>61</v>
      </c>
      <c r="AZ438" s="88">
        <v>225</v>
      </c>
      <c r="BA438" s="88">
        <v>54</v>
      </c>
      <c r="BB438" s="88">
        <v>53</v>
      </c>
      <c r="BC438" s="88">
        <v>53</v>
      </c>
      <c r="BD438" s="88">
        <v>75</v>
      </c>
      <c r="BE438" s="88">
        <v>104</v>
      </c>
      <c r="BF438" s="88">
        <v>180</v>
      </c>
      <c r="BG438" s="88">
        <v>292</v>
      </c>
      <c r="BH438" s="88">
        <v>69</v>
      </c>
      <c r="BI438" s="88">
        <v>61</v>
      </c>
      <c r="BJ438" s="88">
        <v>103</v>
      </c>
      <c r="BK438" s="88">
        <v>106</v>
      </c>
      <c r="BL438" s="88">
        <v>93</v>
      </c>
      <c r="BM438" s="88">
        <v>292</v>
      </c>
      <c r="BN438" s="131">
        <v>203</v>
      </c>
    </row>
    <row r="439" spans="1:66" x14ac:dyDescent="0.45">
      <c r="A439" s="78">
        <f t="shared" si="21"/>
        <v>288</v>
      </c>
      <c r="B439" s="79">
        <f t="shared" si="19"/>
        <v>45</v>
      </c>
      <c r="C439" s="140">
        <f t="shared" si="20"/>
        <v>24</v>
      </c>
      <c r="D439" s="140">
        <v>401</v>
      </c>
      <c r="E439" s="178" t="s">
        <v>125</v>
      </c>
      <c r="F439" s="77" t="s">
        <v>598</v>
      </c>
      <c r="G439" s="77" t="s">
        <v>660</v>
      </c>
      <c r="H439" s="77" t="s">
        <v>559</v>
      </c>
      <c r="I439" s="179" t="s">
        <v>1100</v>
      </c>
      <c r="J439" s="87">
        <v>0</v>
      </c>
      <c r="K439" s="87">
        <v>22</v>
      </c>
      <c r="L439" s="87">
        <v>10</v>
      </c>
      <c r="M439" s="87">
        <v>9</v>
      </c>
      <c r="N439" s="87">
        <v>14</v>
      </c>
      <c r="O439" s="87">
        <v>19</v>
      </c>
      <c r="P439" s="87">
        <v>16</v>
      </c>
      <c r="Q439" s="87">
        <v>31</v>
      </c>
      <c r="R439" s="87">
        <v>42</v>
      </c>
      <c r="S439" s="87">
        <v>58</v>
      </c>
      <c r="T439" s="87">
        <v>48</v>
      </c>
      <c r="U439" s="87">
        <v>56</v>
      </c>
      <c r="V439" s="87">
        <v>66</v>
      </c>
      <c r="W439" s="87">
        <v>40</v>
      </c>
      <c r="X439" s="87">
        <v>26</v>
      </c>
      <c r="Y439" s="87">
        <v>79</v>
      </c>
      <c r="Z439" s="87">
        <v>70</v>
      </c>
      <c r="AA439" s="87">
        <v>65</v>
      </c>
      <c r="AB439" s="87">
        <v>59</v>
      </c>
      <c r="AC439" s="87">
        <v>0</v>
      </c>
      <c r="AD439" s="87">
        <v>0</v>
      </c>
      <c r="AE439" s="87">
        <v>0</v>
      </c>
      <c r="AF439" s="87">
        <v>0</v>
      </c>
      <c r="AG439" s="87">
        <v>0</v>
      </c>
      <c r="AH439" s="87">
        <v>0</v>
      </c>
      <c r="AI439" s="87">
        <v>0</v>
      </c>
      <c r="AJ439" s="87">
        <v>21</v>
      </c>
      <c r="AK439" s="87">
        <v>15</v>
      </c>
      <c r="AL439" s="87">
        <v>19</v>
      </c>
      <c r="AM439" s="87">
        <v>26</v>
      </c>
      <c r="AN439" s="87">
        <v>17</v>
      </c>
      <c r="AO439" s="87">
        <v>22</v>
      </c>
      <c r="AP439" s="87">
        <v>33</v>
      </c>
      <c r="AQ439" s="87">
        <v>60</v>
      </c>
      <c r="AR439" s="87">
        <v>24</v>
      </c>
      <c r="AS439" s="87">
        <v>17</v>
      </c>
      <c r="AT439" s="87">
        <v>30</v>
      </c>
      <c r="AU439" s="87">
        <v>25</v>
      </c>
      <c r="AV439" s="88">
        <v>45</v>
      </c>
      <c r="AW439" s="88">
        <v>45</v>
      </c>
      <c r="AX439" s="88">
        <v>29</v>
      </c>
      <c r="AY439" s="88">
        <v>32</v>
      </c>
      <c r="AZ439" s="88">
        <v>26</v>
      </c>
      <c r="BA439" s="88">
        <v>26</v>
      </c>
      <c r="BB439" s="88">
        <v>29</v>
      </c>
      <c r="BC439" s="88">
        <v>44</v>
      </c>
      <c r="BD439" s="88">
        <v>20</v>
      </c>
      <c r="BE439" s="88">
        <v>22</v>
      </c>
      <c r="BF439" s="88">
        <v>34</v>
      </c>
      <c r="BG439" s="88">
        <v>23</v>
      </c>
      <c r="BH439" s="88">
        <v>12</v>
      </c>
      <c r="BI439" s="88">
        <v>28</v>
      </c>
      <c r="BJ439" s="88">
        <v>29</v>
      </c>
      <c r="BK439" s="88">
        <v>32</v>
      </c>
      <c r="BL439" s="88">
        <v>26</v>
      </c>
      <c r="BM439" s="88">
        <v>26</v>
      </c>
      <c r="BN439" s="131">
        <v>29</v>
      </c>
    </row>
    <row r="440" spans="1:66" x14ac:dyDescent="0.45">
      <c r="A440" s="78">
        <f t="shared" si="21"/>
        <v>1494</v>
      </c>
      <c r="B440" s="79">
        <f t="shared" si="19"/>
        <v>165</v>
      </c>
      <c r="C440" s="140">
        <f t="shared" si="20"/>
        <v>88.666666666666671</v>
      </c>
      <c r="D440" s="140">
        <v>640</v>
      </c>
      <c r="E440" s="178" t="s">
        <v>125</v>
      </c>
      <c r="F440" s="77" t="s">
        <v>598</v>
      </c>
      <c r="G440" s="77" t="s">
        <v>660</v>
      </c>
      <c r="H440" s="77" t="s">
        <v>560</v>
      </c>
      <c r="I440" s="179" t="s">
        <v>1101</v>
      </c>
      <c r="J440" s="87">
        <v>0</v>
      </c>
      <c r="K440" s="87">
        <v>23</v>
      </c>
      <c r="L440" s="87">
        <v>35</v>
      </c>
      <c r="M440" s="87">
        <v>48</v>
      </c>
      <c r="N440" s="87">
        <v>22</v>
      </c>
      <c r="O440" s="87">
        <v>58</v>
      </c>
      <c r="P440" s="87">
        <v>61</v>
      </c>
      <c r="Q440" s="87">
        <v>72</v>
      </c>
      <c r="R440" s="87">
        <v>109</v>
      </c>
      <c r="S440" s="87">
        <v>124</v>
      </c>
      <c r="T440" s="87">
        <v>113</v>
      </c>
      <c r="U440" s="87">
        <v>143</v>
      </c>
      <c r="V440" s="87">
        <v>95</v>
      </c>
      <c r="W440" s="87">
        <v>41</v>
      </c>
      <c r="X440" s="87">
        <v>90</v>
      </c>
      <c r="Y440" s="87">
        <v>96</v>
      </c>
      <c r="Z440" s="87">
        <v>77</v>
      </c>
      <c r="AA440" s="87">
        <v>134</v>
      </c>
      <c r="AB440" s="87">
        <v>93</v>
      </c>
      <c r="AC440" s="87">
        <v>238</v>
      </c>
      <c r="AD440" s="87">
        <v>174</v>
      </c>
      <c r="AE440" s="87">
        <v>228</v>
      </c>
      <c r="AF440" s="87">
        <v>133</v>
      </c>
      <c r="AG440" s="87">
        <v>85</v>
      </c>
      <c r="AH440" s="87">
        <v>101</v>
      </c>
      <c r="AI440" s="87">
        <v>46</v>
      </c>
      <c r="AJ440" s="87">
        <v>76</v>
      </c>
      <c r="AK440" s="87">
        <v>104</v>
      </c>
      <c r="AL440" s="87">
        <v>61</v>
      </c>
      <c r="AM440" s="87">
        <v>59</v>
      </c>
      <c r="AN440" s="87">
        <v>63</v>
      </c>
      <c r="AO440" s="87">
        <v>499</v>
      </c>
      <c r="AP440" s="87">
        <v>128</v>
      </c>
      <c r="AQ440" s="87">
        <v>174</v>
      </c>
      <c r="AR440" s="87">
        <v>140</v>
      </c>
      <c r="AS440" s="87">
        <v>182</v>
      </c>
      <c r="AT440" s="87">
        <v>84</v>
      </c>
      <c r="AU440" s="87">
        <v>0</v>
      </c>
      <c r="AV440" s="88">
        <v>165</v>
      </c>
      <c r="AW440" s="88">
        <v>165</v>
      </c>
      <c r="AX440" s="88">
        <v>57</v>
      </c>
      <c r="AY440" s="88">
        <v>83</v>
      </c>
      <c r="AZ440" s="88">
        <v>71</v>
      </c>
      <c r="BA440" s="88">
        <v>143</v>
      </c>
      <c r="BB440" s="88">
        <v>126</v>
      </c>
      <c r="BC440" s="88">
        <v>163</v>
      </c>
      <c r="BD440" s="88">
        <v>119</v>
      </c>
      <c r="BE440" s="88">
        <v>128</v>
      </c>
      <c r="BF440" s="88">
        <v>86</v>
      </c>
      <c r="BG440" s="88">
        <v>30</v>
      </c>
      <c r="BH440" s="88">
        <v>74</v>
      </c>
      <c r="BI440" s="88">
        <v>88</v>
      </c>
      <c r="BJ440" s="88">
        <v>57</v>
      </c>
      <c r="BK440" s="88">
        <v>83</v>
      </c>
      <c r="BL440" s="88">
        <v>71</v>
      </c>
      <c r="BM440" s="88">
        <v>143</v>
      </c>
      <c r="BN440" s="131">
        <v>126</v>
      </c>
    </row>
    <row r="441" spans="1:66" x14ac:dyDescent="0.45">
      <c r="A441" s="78">
        <f t="shared" si="21"/>
        <v>711</v>
      </c>
      <c r="B441" s="79">
        <f t="shared" si="19"/>
        <v>75</v>
      </c>
      <c r="C441" s="140">
        <f t="shared" si="20"/>
        <v>66.333333333333329</v>
      </c>
      <c r="D441" s="140">
        <v>675</v>
      </c>
      <c r="E441" s="178" t="s">
        <v>125</v>
      </c>
      <c r="F441" s="77" t="s">
        <v>598</v>
      </c>
      <c r="G441" s="77" t="s">
        <v>660</v>
      </c>
      <c r="H441" s="77" t="s">
        <v>561</v>
      </c>
      <c r="I441" s="179" t="s">
        <v>1102</v>
      </c>
      <c r="J441" s="87">
        <v>0</v>
      </c>
      <c r="K441" s="87">
        <v>0</v>
      </c>
      <c r="L441" s="87">
        <v>0</v>
      </c>
      <c r="M441" s="87">
        <v>0</v>
      </c>
      <c r="N441" s="87">
        <v>0</v>
      </c>
      <c r="O441" s="87">
        <v>0</v>
      </c>
      <c r="P441" s="87">
        <v>0</v>
      </c>
      <c r="Q441" s="87">
        <v>35</v>
      </c>
      <c r="R441" s="87">
        <v>34</v>
      </c>
      <c r="S441" s="87">
        <v>28</v>
      </c>
      <c r="T441" s="87">
        <v>49</v>
      </c>
      <c r="U441" s="87">
        <v>75</v>
      </c>
      <c r="V441" s="87">
        <v>89</v>
      </c>
      <c r="W441" s="87">
        <v>38</v>
      </c>
      <c r="X441" s="87">
        <v>85</v>
      </c>
      <c r="Y441" s="87">
        <v>67</v>
      </c>
      <c r="Z441" s="87">
        <v>70</v>
      </c>
      <c r="AA441" s="87">
        <v>113</v>
      </c>
      <c r="AB441" s="87">
        <v>92</v>
      </c>
      <c r="AC441" s="87">
        <v>78</v>
      </c>
      <c r="AD441" s="87">
        <v>109</v>
      </c>
      <c r="AE441" s="87">
        <v>65</v>
      </c>
      <c r="AF441" s="87">
        <v>8</v>
      </c>
      <c r="AG441" s="87">
        <v>55</v>
      </c>
      <c r="AH441" s="87">
        <v>87</v>
      </c>
      <c r="AI441" s="87">
        <v>49</v>
      </c>
      <c r="AJ441" s="87">
        <v>82</v>
      </c>
      <c r="AK441" s="87">
        <v>70</v>
      </c>
      <c r="AL441" s="87">
        <v>93</v>
      </c>
      <c r="AM441" s="87">
        <v>45</v>
      </c>
      <c r="AN441" s="87">
        <v>16</v>
      </c>
      <c r="AO441" s="87">
        <v>67</v>
      </c>
      <c r="AP441" s="87">
        <v>105</v>
      </c>
      <c r="AQ441" s="87">
        <v>59</v>
      </c>
      <c r="AR441" s="87">
        <v>57</v>
      </c>
      <c r="AS441" s="87">
        <v>76</v>
      </c>
      <c r="AT441" s="87">
        <v>76</v>
      </c>
      <c r="AU441" s="87">
        <v>47</v>
      </c>
      <c r="AV441" s="88">
        <v>75</v>
      </c>
      <c r="AW441" s="88">
        <v>75</v>
      </c>
      <c r="AX441" s="88">
        <v>75</v>
      </c>
      <c r="AY441" s="88">
        <v>70</v>
      </c>
      <c r="AZ441" s="88">
        <v>50</v>
      </c>
      <c r="BA441" s="88">
        <v>60</v>
      </c>
      <c r="BB441" s="88">
        <v>83</v>
      </c>
      <c r="BC441" s="88">
        <v>52</v>
      </c>
      <c r="BD441" s="88">
        <v>40</v>
      </c>
      <c r="BE441" s="88">
        <v>67</v>
      </c>
      <c r="BF441" s="88">
        <v>80</v>
      </c>
      <c r="BG441" s="88">
        <v>45</v>
      </c>
      <c r="BH441" s="88">
        <v>76</v>
      </c>
      <c r="BI441" s="88">
        <v>64</v>
      </c>
      <c r="BJ441" s="88">
        <v>75</v>
      </c>
      <c r="BK441" s="88">
        <v>70</v>
      </c>
      <c r="BL441" s="88">
        <v>50</v>
      </c>
      <c r="BM441" s="88">
        <v>60</v>
      </c>
      <c r="BN441" s="131">
        <v>83</v>
      </c>
    </row>
    <row r="442" spans="1:66" x14ac:dyDescent="0.45">
      <c r="A442" s="78">
        <f t="shared" si="21"/>
        <v>802</v>
      </c>
      <c r="B442" s="79">
        <f t="shared" si="19"/>
        <v>60</v>
      </c>
      <c r="C442" s="140">
        <f t="shared" si="20"/>
        <v>43</v>
      </c>
      <c r="D442" s="140">
        <v>817</v>
      </c>
      <c r="E442" s="178" t="s">
        <v>125</v>
      </c>
      <c r="F442" s="77" t="s">
        <v>598</v>
      </c>
      <c r="G442" s="77" t="s">
        <v>660</v>
      </c>
      <c r="H442" s="77" t="s">
        <v>562</v>
      </c>
      <c r="I442" s="179" t="s">
        <v>1103</v>
      </c>
      <c r="J442" s="87">
        <v>0</v>
      </c>
      <c r="K442" s="87">
        <v>0</v>
      </c>
      <c r="L442" s="87">
        <v>0</v>
      </c>
      <c r="M442" s="87">
        <v>0</v>
      </c>
      <c r="N442" s="87">
        <v>0</v>
      </c>
      <c r="O442" s="87">
        <v>0</v>
      </c>
      <c r="P442" s="87">
        <v>12</v>
      </c>
      <c r="Q442" s="87">
        <v>15</v>
      </c>
      <c r="R442" s="87">
        <v>18</v>
      </c>
      <c r="S442" s="87">
        <v>14</v>
      </c>
      <c r="T442" s="87">
        <v>26</v>
      </c>
      <c r="U442" s="87">
        <v>16</v>
      </c>
      <c r="V442" s="87">
        <v>17</v>
      </c>
      <c r="W442" s="87">
        <v>23</v>
      </c>
      <c r="X442" s="87">
        <v>38</v>
      </c>
      <c r="Y442" s="87">
        <v>24</v>
      </c>
      <c r="Z442" s="87">
        <v>33</v>
      </c>
      <c r="AA442" s="87">
        <v>39</v>
      </c>
      <c r="AB442" s="87">
        <v>61</v>
      </c>
      <c r="AC442" s="87">
        <v>140</v>
      </c>
      <c r="AD442" s="87">
        <v>193</v>
      </c>
      <c r="AE442" s="87">
        <v>106</v>
      </c>
      <c r="AF442" s="87">
        <v>13</v>
      </c>
      <c r="AG442" s="87">
        <v>18</v>
      </c>
      <c r="AH442" s="87">
        <v>74</v>
      </c>
      <c r="AI442" s="87">
        <v>78</v>
      </c>
      <c r="AJ442" s="87">
        <v>152</v>
      </c>
      <c r="AK442" s="87">
        <v>116</v>
      </c>
      <c r="AL442" s="87">
        <v>135</v>
      </c>
      <c r="AM442" s="87">
        <v>146</v>
      </c>
      <c r="AN442" s="87">
        <v>50</v>
      </c>
      <c r="AO442" s="87">
        <v>81</v>
      </c>
      <c r="AP442" s="87">
        <v>49</v>
      </c>
      <c r="AQ442" s="87">
        <v>52</v>
      </c>
      <c r="AR442" s="87">
        <v>44</v>
      </c>
      <c r="AS442" s="87">
        <v>30</v>
      </c>
      <c r="AT442" s="87">
        <v>46</v>
      </c>
      <c r="AU442" s="87">
        <v>53</v>
      </c>
      <c r="AV442" s="88">
        <v>60</v>
      </c>
      <c r="AW442" s="88">
        <v>60</v>
      </c>
      <c r="AX442" s="88">
        <v>65</v>
      </c>
      <c r="AY442" s="88">
        <v>68</v>
      </c>
      <c r="AZ442" s="88">
        <v>47</v>
      </c>
      <c r="BA442" s="88">
        <v>66</v>
      </c>
      <c r="BB442" s="88">
        <v>70</v>
      </c>
      <c r="BC442" s="88">
        <v>55</v>
      </c>
      <c r="BD442" s="88">
        <v>40</v>
      </c>
      <c r="BE442" s="88">
        <v>37</v>
      </c>
      <c r="BF442" s="88">
        <v>49</v>
      </c>
      <c r="BG442" s="88">
        <v>52</v>
      </c>
      <c r="BH442" s="88">
        <v>69</v>
      </c>
      <c r="BI442" s="88">
        <v>60</v>
      </c>
      <c r="BJ442" s="88">
        <v>65</v>
      </c>
      <c r="BK442" s="88">
        <v>68</v>
      </c>
      <c r="BL442" s="88">
        <v>47</v>
      </c>
      <c r="BM442" s="88">
        <v>66</v>
      </c>
      <c r="BN442" s="131">
        <v>70</v>
      </c>
    </row>
    <row r="443" spans="1:66" x14ac:dyDescent="0.45">
      <c r="A443" s="78">
        <f t="shared" si="21"/>
        <v>2783</v>
      </c>
      <c r="B443" s="79">
        <f t="shared" si="19"/>
        <v>250</v>
      </c>
      <c r="C443" s="140">
        <f t="shared" si="20"/>
        <v>226</v>
      </c>
      <c r="D443" s="140">
        <v>269</v>
      </c>
      <c r="E443" s="178" t="s">
        <v>125</v>
      </c>
      <c r="F443" s="77" t="s">
        <v>598</v>
      </c>
      <c r="G443" s="77" t="s">
        <v>660</v>
      </c>
      <c r="H443" s="77" t="s">
        <v>563</v>
      </c>
      <c r="I443" s="179" t="s">
        <v>1104</v>
      </c>
      <c r="J443" s="87">
        <v>0</v>
      </c>
      <c r="K443" s="87">
        <v>0</v>
      </c>
      <c r="L443" s="87">
        <v>0</v>
      </c>
      <c r="M443" s="87">
        <v>0</v>
      </c>
      <c r="N443" s="87">
        <v>0</v>
      </c>
      <c r="O443" s="87">
        <v>0</v>
      </c>
      <c r="P443" s="87">
        <v>62</v>
      </c>
      <c r="Q443" s="87">
        <v>113</v>
      </c>
      <c r="R443" s="87">
        <v>76</v>
      </c>
      <c r="S443" s="87">
        <v>139</v>
      </c>
      <c r="T443" s="87">
        <v>143</v>
      </c>
      <c r="U443" s="87">
        <v>188</v>
      </c>
      <c r="V443" s="87">
        <v>287</v>
      </c>
      <c r="W443" s="87">
        <v>270</v>
      </c>
      <c r="X443" s="87">
        <v>348</v>
      </c>
      <c r="Y443" s="87">
        <v>201</v>
      </c>
      <c r="Z443" s="87">
        <v>186</v>
      </c>
      <c r="AA443" s="87">
        <v>369</v>
      </c>
      <c r="AB443" s="87">
        <v>329</v>
      </c>
      <c r="AC443" s="87">
        <v>375</v>
      </c>
      <c r="AD443" s="87">
        <v>401</v>
      </c>
      <c r="AE443" s="87">
        <v>567</v>
      </c>
      <c r="AF443" s="87">
        <v>54</v>
      </c>
      <c r="AG443" s="87">
        <v>65</v>
      </c>
      <c r="AH443" s="87">
        <v>83</v>
      </c>
      <c r="AI443" s="87">
        <v>322</v>
      </c>
      <c r="AJ443" s="87">
        <v>450</v>
      </c>
      <c r="AK443" s="87">
        <v>146</v>
      </c>
      <c r="AL443" s="87">
        <v>186</v>
      </c>
      <c r="AM443" s="87">
        <v>229</v>
      </c>
      <c r="AN443" s="87">
        <v>111</v>
      </c>
      <c r="AO443" s="87">
        <v>439</v>
      </c>
      <c r="AP443" s="87">
        <v>251</v>
      </c>
      <c r="AQ443" s="87">
        <v>504</v>
      </c>
      <c r="AR443" s="87">
        <v>239</v>
      </c>
      <c r="AS443" s="87">
        <v>181</v>
      </c>
      <c r="AT443" s="87">
        <v>217</v>
      </c>
      <c r="AU443" s="87">
        <v>280</v>
      </c>
      <c r="AV443" s="88">
        <v>250</v>
      </c>
      <c r="AW443" s="88">
        <v>250</v>
      </c>
      <c r="AX443" s="88">
        <v>216</v>
      </c>
      <c r="AY443" s="88">
        <v>291</v>
      </c>
      <c r="AZ443" s="88">
        <v>188</v>
      </c>
      <c r="BA443" s="88">
        <v>313</v>
      </c>
      <c r="BB443" s="88">
        <v>253</v>
      </c>
      <c r="BC443" s="88">
        <v>390</v>
      </c>
      <c r="BD443" s="88">
        <v>174</v>
      </c>
      <c r="BE443" s="88">
        <v>170</v>
      </c>
      <c r="BF443" s="88">
        <v>210</v>
      </c>
      <c r="BG443" s="88">
        <v>289</v>
      </c>
      <c r="BH443" s="88">
        <v>362</v>
      </c>
      <c r="BI443" s="88">
        <v>207</v>
      </c>
      <c r="BJ443" s="88">
        <v>216</v>
      </c>
      <c r="BK443" s="88">
        <v>291</v>
      </c>
      <c r="BL443" s="88">
        <v>188</v>
      </c>
      <c r="BM443" s="88">
        <v>313</v>
      </c>
      <c r="BN443" s="131">
        <v>253</v>
      </c>
    </row>
    <row r="444" spans="1:66" x14ac:dyDescent="0.45">
      <c r="A444" s="78">
        <f t="shared" si="21"/>
        <v>382</v>
      </c>
      <c r="B444" s="79">
        <f t="shared" si="19"/>
        <v>50</v>
      </c>
      <c r="C444" s="140">
        <f t="shared" si="20"/>
        <v>30</v>
      </c>
      <c r="D444" s="140">
        <v>511</v>
      </c>
      <c r="E444" s="178" t="s">
        <v>125</v>
      </c>
      <c r="F444" s="77" t="s">
        <v>598</v>
      </c>
      <c r="G444" s="77" t="s">
        <v>660</v>
      </c>
      <c r="H444" s="77" t="s">
        <v>564</v>
      </c>
      <c r="I444" s="179" t="s">
        <v>1105</v>
      </c>
      <c r="J444" s="87">
        <v>0</v>
      </c>
      <c r="K444" s="87">
        <v>0</v>
      </c>
      <c r="L444" s="87">
        <v>0</v>
      </c>
      <c r="M444" s="87">
        <v>0</v>
      </c>
      <c r="N444" s="87">
        <v>0</v>
      </c>
      <c r="O444" s="87">
        <v>0</v>
      </c>
      <c r="P444" s="87">
        <v>43</v>
      </c>
      <c r="Q444" s="87">
        <v>45</v>
      </c>
      <c r="R444" s="87">
        <v>27</v>
      </c>
      <c r="S444" s="87">
        <v>77</v>
      </c>
      <c r="T444" s="87">
        <v>95</v>
      </c>
      <c r="U444" s="87">
        <v>50</v>
      </c>
      <c r="V444" s="87">
        <v>31</v>
      </c>
      <c r="W444" s="87">
        <v>44</v>
      </c>
      <c r="X444" s="87">
        <v>80</v>
      </c>
      <c r="Y444" s="87">
        <v>31</v>
      </c>
      <c r="Z444" s="87">
        <v>20</v>
      </c>
      <c r="AA444" s="87">
        <v>36</v>
      </c>
      <c r="AB444" s="87">
        <v>42</v>
      </c>
      <c r="AC444" s="87">
        <v>43</v>
      </c>
      <c r="AD444" s="87">
        <v>79</v>
      </c>
      <c r="AE444" s="87">
        <v>64</v>
      </c>
      <c r="AF444" s="87">
        <v>7</v>
      </c>
      <c r="AG444" s="87">
        <v>33</v>
      </c>
      <c r="AH444" s="87">
        <v>70</v>
      </c>
      <c r="AI444" s="87">
        <v>61</v>
      </c>
      <c r="AJ444" s="87">
        <v>61</v>
      </c>
      <c r="AK444" s="87">
        <v>26</v>
      </c>
      <c r="AL444" s="87">
        <v>35</v>
      </c>
      <c r="AM444" s="87">
        <v>34</v>
      </c>
      <c r="AN444" s="87">
        <v>23</v>
      </c>
      <c r="AO444" s="87">
        <v>45</v>
      </c>
      <c r="AP444" s="87">
        <v>56</v>
      </c>
      <c r="AQ444" s="87">
        <v>44</v>
      </c>
      <c r="AR444" s="87">
        <v>29</v>
      </c>
      <c r="AS444" s="87">
        <v>25</v>
      </c>
      <c r="AT444" s="87">
        <v>36</v>
      </c>
      <c r="AU444" s="87">
        <v>29</v>
      </c>
      <c r="AV444" s="88">
        <v>50</v>
      </c>
      <c r="AW444" s="88">
        <v>50</v>
      </c>
      <c r="AX444" s="88">
        <v>22</v>
      </c>
      <c r="AY444" s="88">
        <v>24</v>
      </c>
      <c r="AZ444" s="88">
        <v>25</v>
      </c>
      <c r="BA444" s="88">
        <v>28</v>
      </c>
      <c r="BB444" s="88">
        <v>34</v>
      </c>
      <c r="BC444" s="88">
        <v>30</v>
      </c>
      <c r="BD444" s="88">
        <v>26</v>
      </c>
      <c r="BE444" s="88">
        <v>25</v>
      </c>
      <c r="BF444" s="88">
        <v>32</v>
      </c>
      <c r="BG444" s="88">
        <v>33</v>
      </c>
      <c r="BH444" s="88">
        <v>33</v>
      </c>
      <c r="BI444" s="88">
        <v>23</v>
      </c>
      <c r="BJ444" s="88">
        <v>23</v>
      </c>
      <c r="BK444" s="88">
        <v>25</v>
      </c>
      <c r="BL444" s="88">
        <v>25</v>
      </c>
      <c r="BM444" s="88">
        <v>26</v>
      </c>
      <c r="BN444" s="131">
        <v>31</v>
      </c>
    </row>
    <row r="445" spans="1:66" x14ac:dyDescent="0.45">
      <c r="A445" s="78">
        <f t="shared" si="21"/>
        <v>440</v>
      </c>
      <c r="B445" s="79">
        <f t="shared" si="19"/>
        <v>50</v>
      </c>
      <c r="C445" s="140">
        <f t="shared" si="20"/>
        <v>34.333333333333336</v>
      </c>
      <c r="D445" s="140">
        <v>94</v>
      </c>
      <c r="E445" s="178" t="s">
        <v>125</v>
      </c>
      <c r="F445" s="77" t="s">
        <v>598</v>
      </c>
      <c r="G445" s="77" t="s">
        <v>660</v>
      </c>
      <c r="H445" s="77" t="s">
        <v>565</v>
      </c>
      <c r="I445" s="179" t="s">
        <v>1106</v>
      </c>
      <c r="J445" s="87">
        <v>0</v>
      </c>
      <c r="K445" s="87">
        <v>0</v>
      </c>
      <c r="L445" s="87">
        <v>0</v>
      </c>
      <c r="M445" s="87">
        <v>0</v>
      </c>
      <c r="N445" s="87">
        <v>0</v>
      </c>
      <c r="O445" s="87">
        <v>0</v>
      </c>
      <c r="P445" s="87">
        <v>0</v>
      </c>
      <c r="Q445" s="87">
        <v>0</v>
      </c>
      <c r="R445" s="87">
        <v>0</v>
      </c>
      <c r="S445" s="87">
        <v>0</v>
      </c>
      <c r="T445" s="87">
        <v>0</v>
      </c>
      <c r="U445" s="87">
        <v>0</v>
      </c>
      <c r="V445" s="87">
        <v>0</v>
      </c>
      <c r="W445" s="87">
        <v>0</v>
      </c>
      <c r="X445" s="87">
        <v>0</v>
      </c>
      <c r="Y445" s="87">
        <v>0</v>
      </c>
      <c r="Z445" s="87">
        <v>7</v>
      </c>
      <c r="AA445" s="87">
        <v>3</v>
      </c>
      <c r="AB445" s="87">
        <v>5</v>
      </c>
      <c r="AC445" s="87">
        <v>8</v>
      </c>
      <c r="AD445" s="87">
        <v>19</v>
      </c>
      <c r="AE445" s="87">
        <v>27</v>
      </c>
      <c r="AF445" s="87">
        <v>31</v>
      </c>
      <c r="AG445" s="87">
        <v>24</v>
      </c>
      <c r="AH445" s="87">
        <v>40</v>
      </c>
      <c r="AI445" s="87">
        <v>46</v>
      </c>
      <c r="AJ445" s="87">
        <v>68</v>
      </c>
      <c r="AK445" s="87">
        <v>54</v>
      </c>
      <c r="AL445" s="87">
        <v>53</v>
      </c>
      <c r="AM445" s="87">
        <v>31</v>
      </c>
      <c r="AN445" s="87">
        <v>17</v>
      </c>
      <c r="AO445" s="87">
        <v>21</v>
      </c>
      <c r="AP445" s="87">
        <v>49</v>
      </c>
      <c r="AQ445" s="87">
        <v>60</v>
      </c>
      <c r="AR445" s="87">
        <v>52</v>
      </c>
      <c r="AS445" s="87">
        <v>32</v>
      </c>
      <c r="AT445" s="87">
        <v>34</v>
      </c>
      <c r="AU445" s="87">
        <v>37</v>
      </c>
      <c r="AV445" s="88">
        <v>50</v>
      </c>
      <c r="AW445" s="88">
        <v>50</v>
      </c>
      <c r="AX445" s="88">
        <v>46</v>
      </c>
      <c r="AY445" s="88">
        <v>22</v>
      </c>
      <c r="AZ445" s="88">
        <v>15</v>
      </c>
      <c r="BA445" s="88">
        <v>21</v>
      </c>
      <c r="BB445" s="88">
        <v>48</v>
      </c>
      <c r="BC445" s="88">
        <v>57</v>
      </c>
      <c r="BD445" s="88">
        <v>52</v>
      </c>
      <c r="BE445" s="88">
        <v>34</v>
      </c>
      <c r="BF445" s="88">
        <v>42</v>
      </c>
      <c r="BG445" s="88">
        <v>49</v>
      </c>
      <c r="BH445" s="88">
        <v>69</v>
      </c>
      <c r="BI445" s="88">
        <v>58</v>
      </c>
      <c r="BJ445" s="88">
        <v>59</v>
      </c>
      <c r="BK445" s="88">
        <v>28</v>
      </c>
      <c r="BL445" s="88">
        <v>19</v>
      </c>
      <c r="BM445" s="88">
        <v>27</v>
      </c>
      <c r="BN445" s="131">
        <v>61</v>
      </c>
    </row>
    <row r="446" spans="1:66" x14ac:dyDescent="0.45">
      <c r="A446" s="78">
        <f t="shared" si="21"/>
        <v>552</v>
      </c>
      <c r="B446" s="79">
        <f t="shared" si="19"/>
        <v>70</v>
      </c>
      <c r="C446" s="140">
        <f t="shared" si="20"/>
        <v>54.666666666666664</v>
      </c>
      <c r="D446" s="140">
        <v>181</v>
      </c>
      <c r="E446" s="178" t="s">
        <v>125</v>
      </c>
      <c r="F446" s="77" t="s">
        <v>598</v>
      </c>
      <c r="G446" s="77" t="s">
        <v>660</v>
      </c>
      <c r="H446" s="77" t="s">
        <v>566</v>
      </c>
      <c r="I446" s="179" t="s">
        <v>1107</v>
      </c>
      <c r="J446" s="87">
        <v>0</v>
      </c>
      <c r="K446" s="87">
        <v>0</v>
      </c>
      <c r="L446" s="87">
        <v>0</v>
      </c>
      <c r="M446" s="87">
        <v>0</v>
      </c>
      <c r="N446" s="87">
        <v>0</v>
      </c>
      <c r="O446" s="87">
        <v>0</v>
      </c>
      <c r="P446" s="87">
        <v>0</v>
      </c>
      <c r="Q446" s="87">
        <v>0</v>
      </c>
      <c r="R446" s="87">
        <v>0</v>
      </c>
      <c r="S446" s="87">
        <v>0</v>
      </c>
      <c r="T446" s="87">
        <v>0</v>
      </c>
      <c r="U446" s="87">
        <v>0</v>
      </c>
      <c r="V446" s="87">
        <v>0</v>
      </c>
      <c r="W446" s="87">
        <v>0</v>
      </c>
      <c r="X446" s="87">
        <v>0</v>
      </c>
      <c r="Y446" s="87">
        <v>0</v>
      </c>
      <c r="Z446" s="87">
        <v>23</v>
      </c>
      <c r="AA446" s="87">
        <v>35</v>
      </c>
      <c r="AB446" s="87">
        <v>29</v>
      </c>
      <c r="AC446" s="87">
        <v>29</v>
      </c>
      <c r="AD446" s="87">
        <v>43</v>
      </c>
      <c r="AE446" s="87">
        <v>31</v>
      </c>
      <c r="AF446" s="87">
        <v>56</v>
      </c>
      <c r="AG446" s="87">
        <v>37</v>
      </c>
      <c r="AH446" s="87">
        <v>61</v>
      </c>
      <c r="AI446" s="87">
        <v>43</v>
      </c>
      <c r="AJ446" s="87">
        <v>56</v>
      </c>
      <c r="AK446" s="87">
        <v>35</v>
      </c>
      <c r="AL446" s="87">
        <v>56</v>
      </c>
      <c r="AM446" s="87">
        <v>45</v>
      </c>
      <c r="AN446" s="87">
        <v>32</v>
      </c>
      <c r="AO446" s="87">
        <v>38</v>
      </c>
      <c r="AP446" s="87">
        <v>32</v>
      </c>
      <c r="AQ446" s="87">
        <v>94</v>
      </c>
      <c r="AR446" s="87">
        <v>56</v>
      </c>
      <c r="AS446" s="87">
        <v>70</v>
      </c>
      <c r="AT446" s="87">
        <v>44</v>
      </c>
      <c r="AU446" s="87">
        <v>50</v>
      </c>
      <c r="AV446" s="88">
        <v>70</v>
      </c>
      <c r="AW446" s="88">
        <v>70</v>
      </c>
      <c r="AX446" s="88">
        <v>52</v>
      </c>
      <c r="AY446" s="88">
        <v>52</v>
      </c>
      <c r="AZ446" s="88">
        <v>52</v>
      </c>
      <c r="BA446" s="88">
        <v>52</v>
      </c>
      <c r="BB446" s="88">
        <v>52</v>
      </c>
      <c r="BC446" s="88">
        <v>52</v>
      </c>
      <c r="BD446" s="88">
        <v>52</v>
      </c>
      <c r="BE446" s="88">
        <v>52</v>
      </c>
      <c r="BF446" s="88">
        <v>52</v>
      </c>
      <c r="BG446" s="88">
        <v>52</v>
      </c>
      <c r="BH446" s="88">
        <v>52</v>
      </c>
      <c r="BI446" s="88">
        <v>52</v>
      </c>
      <c r="BJ446" s="88">
        <v>52</v>
      </c>
      <c r="BK446" s="88">
        <v>52</v>
      </c>
      <c r="BL446" s="88">
        <v>52</v>
      </c>
      <c r="BM446" s="88">
        <v>52</v>
      </c>
      <c r="BN446" s="131">
        <v>52</v>
      </c>
    </row>
    <row r="447" spans="1:66" x14ac:dyDescent="0.45">
      <c r="A447" s="78">
        <f t="shared" si="21"/>
        <v>17181</v>
      </c>
      <c r="B447" s="79">
        <f t="shared" si="19"/>
        <v>2550</v>
      </c>
      <c r="C447" s="140">
        <f t="shared" si="20"/>
        <v>1928.6666666666667</v>
      </c>
      <c r="D447" s="140">
        <v>9708</v>
      </c>
      <c r="E447" s="178" t="s">
        <v>125</v>
      </c>
      <c r="F447" s="77" t="s">
        <v>599</v>
      </c>
      <c r="G447" s="77" t="s">
        <v>639</v>
      </c>
      <c r="H447" s="77" t="s">
        <v>567</v>
      </c>
      <c r="I447" s="179" t="s">
        <v>1108</v>
      </c>
      <c r="J447" s="87">
        <v>893</v>
      </c>
      <c r="K447" s="87">
        <v>592</v>
      </c>
      <c r="L447" s="87">
        <v>994</v>
      </c>
      <c r="M447" s="87">
        <v>3708</v>
      </c>
      <c r="N447" s="87">
        <v>1321</v>
      </c>
      <c r="O447" s="87">
        <v>799</v>
      </c>
      <c r="P447" s="87">
        <v>697</v>
      </c>
      <c r="Q447" s="87">
        <v>867</v>
      </c>
      <c r="R447" s="87">
        <v>4812</v>
      </c>
      <c r="S447" s="87">
        <v>588</v>
      </c>
      <c r="T447" s="87">
        <v>620</v>
      </c>
      <c r="U447" s="87">
        <v>1217</v>
      </c>
      <c r="V447" s="87">
        <v>729</v>
      </c>
      <c r="W447" s="87">
        <v>370</v>
      </c>
      <c r="X447" s="87">
        <v>903</v>
      </c>
      <c r="Y447" s="87">
        <v>486</v>
      </c>
      <c r="Z447" s="87">
        <v>394</v>
      </c>
      <c r="AA447" s="87">
        <v>821</v>
      </c>
      <c r="AB447" s="87">
        <v>1232</v>
      </c>
      <c r="AC447" s="87">
        <v>548</v>
      </c>
      <c r="AD447" s="87">
        <v>457</v>
      </c>
      <c r="AE447" s="87">
        <v>666</v>
      </c>
      <c r="AF447" s="87">
        <v>360</v>
      </c>
      <c r="AG447" s="87">
        <v>703</v>
      </c>
      <c r="AH447" s="87">
        <v>3060</v>
      </c>
      <c r="AI447" s="87">
        <v>2332</v>
      </c>
      <c r="AJ447" s="87">
        <v>1523</v>
      </c>
      <c r="AK447" s="87">
        <v>1456</v>
      </c>
      <c r="AL447" s="87">
        <v>1489</v>
      </c>
      <c r="AM447" s="87">
        <v>940</v>
      </c>
      <c r="AN447" s="87">
        <v>1528</v>
      </c>
      <c r="AO447" s="87">
        <v>876</v>
      </c>
      <c r="AP447" s="87">
        <v>1672</v>
      </c>
      <c r="AQ447" s="87">
        <v>1635</v>
      </c>
      <c r="AR447" s="87">
        <v>1799</v>
      </c>
      <c r="AS447" s="87">
        <v>1700</v>
      </c>
      <c r="AT447" s="87">
        <v>2241</v>
      </c>
      <c r="AU447" s="87">
        <v>1845</v>
      </c>
      <c r="AV447" s="88">
        <v>2550</v>
      </c>
      <c r="AW447" s="88">
        <v>2300</v>
      </c>
      <c r="AX447" s="88">
        <v>1847</v>
      </c>
      <c r="AY447" s="88">
        <v>1689</v>
      </c>
      <c r="AZ447" s="88">
        <v>1828</v>
      </c>
      <c r="BA447" s="88">
        <v>1665</v>
      </c>
      <c r="BB447" s="88">
        <v>1809</v>
      </c>
      <c r="BC447" s="88">
        <v>1814</v>
      </c>
      <c r="BD447" s="88">
        <v>1812</v>
      </c>
      <c r="BE447" s="88">
        <v>1788</v>
      </c>
      <c r="BF447" s="88">
        <v>2111</v>
      </c>
      <c r="BG447" s="88">
        <v>1847</v>
      </c>
      <c r="BH447" s="88">
        <v>1851</v>
      </c>
      <c r="BI447" s="88">
        <v>1851</v>
      </c>
      <c r="BJ447" s="88">
        <v>1847</v>
      </c>
      <c r="BK447" s="88">
        <v>1817</v>
      </c>
      <c r="BL447" s="88">
        <v>1817</v>
      </c>
      <c r="BM447" s="88">
        <v>1798</v>
      </c>
      <c r="BN447" s="131">
        <v>1798</v>
      </c>
    </row>
    <row r="448" spans="1:66" x14ac:dyDescent="0.45">
      <c r="A448" s="78">
        <f t="shared" si="21"/>
        <v>50</v>
      </c>
      <c r="B448" s="79">
        <f t="shared" si="19"/>
        <v>0</v>
      </c>
      <c r="C448" s="140">
        <f t="shared" si="20"/>
        <v>16.666666666666668</v>
      </c>
      <c r="D448" s="140">
        <v>2891</v>
      </c>
      <c r="E448" s="178" t="s">
        <v>125</v>
      </c>
      <c r="F448" s="77" t="s">
        <v>600</v>
      </c>
      <c r="G448" s="77" t="s">
        <v>661</v>
      </c>
      <c r="H448" s="77" t="s">
        <v>568</v>
      </c>
      <c r="I448" s="179" t="s">
        <v>1109</v>
      </c>
      <c r="J448" s="87">
        <v>0</v>
      </c>
      <c r="K448" s="87">
        <v>0</v>
      </c>
      <c r="L448" s="87">
        <v>0</v>
      </c>
      <c r="M448" s="87">
        <v>0</v>
      </c>
      <c r="N448" s="87">
        <v>0</v>
      </c>
      <c r="O448" s="87">
        <v>0</v>
      </c>
      <c r="P448" s="87">
        <v>0</v>
      </c>
      <c r="Q448" s="87">
        <v>0</v>
      </c>
      <c r="R448" s="87">
        <v>0</v>
      </c>
      <c r="S448" s="87">
        <v>0</v>
      </c>
      <c r="T448" s="87">
        <v>0</v>
      </c>
      <c r="U448" s="87">
        <v>0</v>
      </c>
      <c r="V448" s="87">
        <v>0</v>
      </c>
      <c r="W448" s="87">
        <v>0</v>
      </c>
      <c r="X448" s="87">
        <v>0</v>
      </c>
      <c r="Y448" s="87">
        <v>0</v>
      </c>
      <c r="Z448" s="87">
        <v>0</v>
      </c>
      <c r="AA448" s="87">
        <v>0</v>
      </c>
      <c r="AB448" s="87">
        <v>0</v>
      </c>
      <c r="AC448" s="87">
        <v>0</v>
      </c>
      <c r="AD448" s="87">
        <v>0</v>
      </c>
      <c r="AE448" s="87">
        <v>0</v>
      </c>
      <c r="AF448" s="87">
        <v>0</v>
      </c>
      <c r="AG448" s="87">
        <v>0</v>
      </c>
      <c r="AH448" s="87">
        <v>0</v>
      </c>
      <c r="AI448" s="87">
        <v>0</v>
      </c>
      <c r="AJ448" s="87">
        <v>0</v>
      </c>
      <c r="AK448" s="87">
        <v>0</v>
      </c>
      <c r="AL448" s="87">
        <v>0</v>
      </c>
      <c r="AM448" s="87">
        <v>0</v>
      </c>
      <c r="AN448" s="87">
        <v>0</v>
      </c>
      <c r="AO448" s="87">
        <v>0</v>
      </c>
      <c r="AP448" s="87">
        <v>0</v>
      </c>
      <c r="AQ448" s="87">
        <v>0</v>
      </c>
      <c r="AR448" s="87">
        <v>0</v>
      </c>
      <c r="AS448" s="87">
        <v>0</v>
      </c>
      <c r="AT448" s="87">
        <v>50</v>
      </c>
      <c r="AU448" s="87">
        <v>0</v>
      </c>
      <c r="AV448" s="88">
        <v>0</v>
      </c>
      <c r="AW448" s="88">
        <v>0</v>
      </c>
      <c r="AX448" s="88">
        <v>25</v>
      </c>
      <c r="AY448" s="88">
        <v>25</v>
      </c>
      <c r="AZ448" s="88">
        <v>500</v>
      </c>
      <c r="BA448" s="88">
        <v>500</v>
      </c>
      <c r="BB448" s="88">
        <v>500</v>
      </c>
      <c r="BC448" s="88">
        <v>25</v>
      </c>
      <c r="BD448" s="88">
        <v>25</v>
      </c>
      <c r="BE448" s="88">
        <v>25</v>
      </c>
      <c r="BF448" s="88">
        <v>25</v>
      </c>
      <c r="BG448" s="88">
        <v>25</v>
      </c>
      <c r="BH448" s="88">
        <v>25</v>
      </c>
      <c r="BI448" s="88">
        <v>25</v>
      </c>
      <c r="BJ448" s="88">
        <v>25</v>
      </c>
      <c r="BK448" s="88">
        <v>25</v>
      </c>
      <c r="BL448" s="88">
        <v>25</v>
      </c>
      <c r="BM448" s="88">
        <v>25</v>
      </c>
      <c r="BN448" s="131">
        <v>25</v>
      </c>
    </row>
    <row r="449" spans="1:66" x14ac:dyDescent="0.45">
      <c r="A449" s="78">
        <f t="shared" si="21"/>
        <v>1</v>
      </c>
      <c r="B449" s="79">
        <f t="shared" si="19"/>
        <v>0</v>
      </c>
      <c r="C449" s="140">
        <f t="shared" si="20"/>
        <v>0</v>
      </c>
      <c r="D449" s="140">
        <v>0</v>
      </c>
      <c r="E449" s="178" t="s">
        <v>125</v>
      </c>
      <c r="F449" s="77" t="s">
        <v>600</v>
      </c>
      <c r="G449" s="77" t="s">
        <v>662</v>
      </c>
      <c r="H449" s="77" t="s">
        <v>569</v>
      </c>
      <c r="I449" s="179" t="s">
        <v>1110</v>
      </c>
      <c r="J449" s="87">
        <v>40</v>
      </c>
      <c r="K449" s="87">
        <v>41</v>
      </c>
      <c r="L449" s="87">
        <v>0</v>
      </c>
      <c r="M449" s="87">
        <v>121</v>
      </c>
      <c r="N449" s="87">
        <v>410</v>
      </c>
      <c r="O449" s="87">
        <v>1094</v>
      </c>
      <c r="P449" s="87">
        <v>1405</v>
      </c>
      <c r="Q449" s="87">
        <v>1295</v>
      </c>
      <c r="R449" s="87">
        <v>0</v>
      </c>
      <c r="S449" s="87">
        <v>0</v>
      </c>
      <c r="T449" s="87">
        <v>0</v>
      </c>
      <c r="U449" s="87">
        <v>0</v>
      </c>
      <c r="V449" s="87">
        <v>0</v>
      </c>
      <c r="W449" s="87">
        <v>3540</v>
      </c>
      <c r="X449" s="87">
        <v>460</v>
      </c>
      <c r="Y449" s="87">
        <v>700</v>
      </c>
      <c r="Z449" s="87">
        <v>2100</v>
      </c>
      <c r="AA449" s="87">
        <v>0</v>
      </c>
      <c r="AB449" s="87">
        <v>0</v>
      </c>
      <c r="AC449" s="87">
        <v>0</v>
      </c>
      <c r="AD449" s="87">
        <v>0</v>
      </c>
      <c r="AE449" s="87">
        <v>1</v>
      </c>
      <c r="AF449" s="87">
        <v>0</v>
      </c>
      <c r="AG449" s="87">
        <v>0</v>
      </c>
      <c r="AH449" s="87">
        <v>0</v>
      </c>
      <c r="AI449" s="87">
        <v>1</v>
      </c>
      <c r="AJ449" s="87">
        <v>0</v>
      </c>
      <c r="AK449" s="87">
        <v>0</v>
      </c>
      <c r="AL449" s="87">
        <v>0</v>
      </c>
      <c r="AM449" s="87">
        <v>0</v>
      </c>
      <c r="AN449" s="87">
        <v>0</v>
      </c>
      <c r="AO449" s="87">
        <v>0</v>
      </c>
      <c r="AP449" s="87">
        <v>1</v>
      </c>
      <c r="AQ449" s="87">
        <v>0</v>
      </c>
      <c r="AR449" s="87">
        <v>0</v>
      </c>
      <c r="AS449" s="87">
        <v>0</v>
      </c>
      <c r="AT449" s="87">
        <v>0</v>
      </c>
      <c r="AU449" s="87">
        <v>0</v>
      </c>
      <c r="AV449" s="88">
        <v>0</v>
      </c>
      <c r="AW449" s="88">
        <v>0</v>
      </c>
      <c r="AX449" s="88">
        <v>0</v>
      </c>
      <c r="AY449" s="88">
        <v>0</v>
      </c>
      <c r="AZ449" s="88">
        <v>0</v>
      </c>
      <c r="BA449" s="88">
        <v>0</v>
      </c>
      <c r="BB449" s="88">
        <v>0</v>
      </c>
      <c r="BC449" s="88">
        <v>0</v>
      </c>
      <c r="BD449" s="88">
        <v>0</v>
      </c>
      <c r="BE449" s="88">
        <v>0</v>
      </c>
      <c r="BF449" s="88">
        <v>0</v>
      </c>
      <c r="BG449" s="88">
        <v>0</v>
      </c>
      <c r="BH449" s="88">
        <v>0</v>
      </c>
      <c r="BI449" s="88">
        <v>0</v>
      </c>
      <c r="BJ449" s="88">
        <v>0</v>
      </c>
      <c r="BK449" s="88">
        <v>0</v>
      </c>
      <c r="BL449" s="88">
        <v>0</v>
      </c>
      <c r="BM449" s="88">
        <v>0</v>
      </c>
      <c r="BN449" s="131">
        <v>0</v>
      </c>
    </row>
    <row r="450" spans="1:66" x14ac:dyDescent="0.45">
      <c r="A450" s="78">
        <f t="shared" si="21"/>
        <v>0</v>
      </c>
      <c r="B450" s="79">
        <f t="shared" si="19"/>
        <v>0</v>
      </c>
      <c r="C450" s="140">
        <f t="shared" si="20"/>
        <v>0</v>
      </c>
      <c r="D450" s="140">
        <v>432</v>
      </c>
      <c r="E450" s="178" t="s">
        <v>125</v>
      </c>
      <c r="F450" s="77" t="s">
        <v>600</v>
      </c>
      <c r="G450" s="77" t="s">
        <v>663</v>
      </c>
      <c r="H450" s="77" t="s">
        <v>570</v>
      </c>
      <c r="I450" s="179" t="s">
        <v>1111</v>
      </c>
      <c r="J450" s="87">
        <v>0</v>
      </c>
      <c r="K450" s="87">
        <v>0</v>
      </c>
      <c r="L450" s="87">
        <v>0</v>
      </c>
      <c r="M450" s="87">
        <v>0</v>
      </c>
      <c r="N450" s="87">
        <v>0</v>
      </c>
      <c r="O450" s="87">
        <v>0</v>
      </c>
      <c r="P450" s="87">
        <v>0</v>
      </c>
      <c r="Q450" s="87">
        <v>0</v>
      </c>
      <c r="R450" s="87">
        <v>0</v>
      </c>
      <c r="S450" s="87">
        <v>0</v>
      </c>
      <c r="T450" s="87">
        <v>0</v>
      </c>
      <c r="U450" s="87">
        <v>0</v>
      </c>
      <c r="V450" s="87">
        <v>0</v>
      </c>
      <c r="W450" s="87">
        <v>0</v>
      </c>
      <c r="X450" s="87">
        <v>0</v>
      </c>
      <c r="Y450" s="87">
        <v>0</v>
      </c>
      <c r="Z450" s="87">
        <v>0</v>
      </c>
      <c r="AA450" s="87">
        <v>0</v>
      </c>
      <c r="AB450" s="87">
        <v>0</v>
      </c>
      <c r="AC450" s="87">
        <v>0</v>
      </c>
      <c r="AD450" s="87">
        <v>0</v>
      </c>
      <c r="AE450" s="87">
        <v>0</v>
      </c>
      <c r="AF450" s="87">
        <v>0</v>
      </c>
      <c r="AG450" s="87">
        <v>0</v>
      </c>
      <c r="AH450" s="87">
        <v>0</v>
      </c>
      <c r="AI450" s="87">
        <v>0</v>
      </c>
      <c r="AJ450" s="87">
        <v>0</v>
      </c>
      <c r="AK450" s="87">
        <v>0</v>
      </c>
      <c r="AL450" s="87">
        <v>0</v>
      </c>
      <c r="AM450" s="87">
        <v>0</v>
      </c>
      <c r="AN450" s="87">
        <v>0</v>
      </c>
      <c r="AO450" s="87">
        <v>0</v>
      </c>
      <c r="AP450" s="87">
        <v>0</v>
      </c>
      <c r="AQ450" s="87">
        <v>0</v>
      </c>
      <c r="AR450" s="87">
        <v>0</v>
      </c>
      <c r="AS450" s="87">
        <v>0</v>
      </c>
      <c r="AT450" s="87">
        <v>0</v>
      </c>
      <c r="AU450" s="87">
        <v>0</v>
      </c>
      <c r="AV450" s="88">
        <v>0</v>
      </c>
      <c r="AW450" s="88">
        <v>0</v>
      </c>
      <c r="AX450" s="88">
        <v>0</v>
      </c>
      <c r="AY450" s="88">
        <v>0</v>
      </c>
      <c r="AZ450" s="88">
        <v>0</v>
      </c>
      <c r="BA450" s="88">
        <v>0</v>
      </c>
      <c r="BB450" s="88">
        <v>0</v>
      </c>
      <c r="BC450" s="88">
        <v>0</v>
      </c>
      <c r="BD450" s="88">
        <v>0</v>
      </c>
      <c r="BE450" s="88">
        <v>0</v>
      </c>
      <c r="BF450" s="88">
        <v>0</v>
      </c>
      <c r="BG450" s="88">
        <v>0</v>
      </c>
      <c r="BH450" s="88">
        <v>0</v>
      </c>
      <c r="BI450" s="88">
        <v>0</v>
      </c>
      <c r="BJ450" s="88">
        <v>0</v>
      </c>
      <c r="BK450" s="88">
        <v>0</v>
      </c>
      <c r="BL450" s="88">
        <v>0</v>
      </c>
      <c r="BM450" s="88">
        <v>0</v>
      </c>
      <c r="BN450" s="131">
        <v>0</v>
      </c>
    </row>
    <row r="451" spans="1:66" x14ac:dyDescent="0.45">
      <c r="A451" s="78">
        <f t="shared" si="21"/>
        <v>0</v>
      </c>
      <c r="B451" s="79">
        <f t="shared" si="19"/>
        <v>0</v>
      </c>
      <c r="C451" s="140">
        <f t="shared" si="20"/>
        <v>0</v>
      </c>
      <c r="D451" s="140">
        <v>2676</v>
      </c>
      <c r="E451" s="178" t="s">
        <v>125</v>
      </c>
      <c r="F451" s="77" t="s">
        <v>600</v>
      </c>
      <c r="G451" s="77" t="s">
        <v>663</v>
      </c>
      <c r="H451" s="77" t="s">
        <v>571</v>
      </c>
      <c r="I451" s="179" t="s">
        <v>1112</v>
      </c>
      <c r="J451" s="87">
        <v>0</v>
      </c>
      <c r="K451" s="87">
        <v>0</v>
      </c>
      <c r="L451" s="87">
        <v>0</v>
      </c>
      <c r="M451" s="87">
        <v>0</v>
      </c>
      <c r="N451" s="87">
        <v>0</v>
      </c>
      <c r="O451" s="87">
        <v>0</v>
      </c>
      <c r="P451" s="87">
        <v>0</v>
      </c>
      <c r="Q451" s="87">
        <v>0</v>
      </c>
      <c r="R451" s="87">
        <v>0</v>
      </c>
      <c r="S451" s="87">
        <v>0</v>
      </c>
      <c r="T451" s="87">
        <v>0</v>
      </c>
      <c r="U451" s="87">
        <v>0</v>
      </c>
      <c r="V451" s="87">
        <v>0</v>
      </c>
      <c r="W451" s="87">
        <v>0</v>
      </c>
      <c r="X451" s="87">
        <v>0</v>
      </c>
      <c r="Y451" s="87">
        <v>0</v>
      </c>
      <c r="Z451" s="87">
        <v>0</v>
      </c>
      <c r="AA451" s="87">
        <v>0</v>
      </c>
      <c r="AB451" s="87">
        <v>0</v>
      </c>
      <c r="AC451" s="87">
        <v>0</v>
      </c>
      <c r="AD451" s="87">
        <v>0</v>
      </c>
      <c r="AE451" s="87">
        <v>0</v>
      </c>
      <c r="AF451" s="87">
        <v>0</v>
      </c>
      <c r="AG451" s="87">
        <v>0</v>
      </c>
      <c r="AH451" s="87">
        <v>0</v>
      </c>
      <c r="AI451" s="87">
        <v>0</v>
      </c>
      <c r="AJ451" s="87">
        <v>0</v>
      </c>
      <c r="AK451" s="87">
        <v>0</v>
      </c>
      <c r="AL451" s="87">
        <v>0</v>
      </c>
      <c r="AM451" s="87">
        <v>0</v>
      </c>
      <c r="AN451" s="87">
        <v>0</v>
      </c>
      <c r="AO451" s="87">
        <v>0</v>
      </c>
      <c r="AP451" s="87">
        <v>0</v>
      </c>
      <c r="AQ451" s="87">
        <v>0</v>
      </c>
      <c r="AR451" s="87">
        <v>0</v>
      </c>
      <c r="AS451" s="87">
        <v>0</v>
      </c>
      <c r="AT451" s="87">
        <v>0</v>
      </c>
      <c r="AU451" s="87">
        <v>0</v>
      </c>
      <c r="AV451" s="88">
        <v>0</v>
      </c>
      <c r="AW451" s="88">
        <v>0</v>
      </c>
      <c r="AX451" s="88">
        <v>0</v>
      </c>
      <c r="AY451" s="88">
        <v>0</v>
      </c>
      <c r="AZ451" s="88">
        <v>0</v>
      </c>
      <c r="BA451" s="88">
        <v>0</v>
      </c>
      <c r="BB451" s="88">
        <v>0</v>
      </c>
      <c r="BC451" s="88">
        <v>0</v>
      </c>
      <c r="BD451" s="88">
        <v>0</v>
      </c>
      <c r="BE451" s="88">
        <v>0</v>
      </c>
      <c r="BF451" s="88">
        <v>0</v>
      </c>
      <c r="BG451" s="88">
        <v>0</v>
      </c>
      <c r="BH451" s="88">
        <v>0</v>
      </c>
      <c r="BI451" s="88">
        <v>0</v>
      </c>
      <c r="BJ451" s="88">
        <v>0</v>
      </c>
      <c r="BK451" s="88">
        <v>0</v>
      </c>
      <c r="BL451" s="88">
        <v>0</v>
      </c>
      <c r="BM451" s="88">
        <v>0</v>
      </c>
      <c r="BN451" s="131">
        <v>0</v>
      </c>
    </row>
    <row r="452" spans="1:66" x14ac:dyDescent="0.45">
      <c r="A452" s="78">
        <f t="shared" si="21"/>
        <v>0</v>
      </c>
      <c r="B452" s="79">
        <f t="shared" si="19"/>
        <v>0</v>
      </c>
      <c r="C452" s="140">
        <f t="shared" si="20"/>
        <v>0</v>
      </c>
      <c r="D452" s="140">
        <v>1694</v>
      </c>
      <c r="E452" s="178" t="s">
        <v>125</v>
      </c>
      <c r="F452" s="77" t="s">
        <v>600</v>
      </c>
      <c r="G452" s="77" t="s">
        <v>663</v>
      </c>
      <c r="H452" s="77" t="s">
        <v>572</v>
      </c>
      <c r="I452" s="179" t="s">
        <v>1113</v>
      </c>
      <c r="J452" s="87">
        <v>0</v>
      </c>
      <c r="K452" s="87">
        <v>0</v>
      </c>
      <c r="L452" s="87">
        <v>0</v>
      </c>
      <c r="M452" s="87">
        <v>0</v>
      </c>
      <c r="N452" s="87">
        <v>0</v>
      </c>
      <c r="O452" s="87">
        <v>0</v>
      </c>
      <c r="P452" s="87">
        <v>0</v>
      </c>
      <c r="Q452" s="87">
        <v>0</v>
      </c>
      <c r="R452" s="87">
        <v>0</v>
      </c>
      <c r="S452" s="87">
        <v>0</v>
      </c>
      <c r="T452" s="87">
        <v>0</v>
      </c>
      <c r="U452" s="87">
        <v>0</v>
      </c>
      <c r="V452" s="87">
        <v>0</v>
      </c>
      <c r="W452" s="87">
        <v>0</v>
      </c>
      <c r="X452" s="87">
        <v>0</v>
      </c>
      <c r="Y452" s="87">
        <v>0</v>
      </c>
      <c r="Z452" s="87">
        <v>0</v>
      </c>
      <c r="AA452" s="87">
        <v>0</v>
      </c>
      <c r="AB452" s="87">
        <v>0</v>
      </c>
      <c r="AC452" s="87">
        <v>0</v>
      </c>
      <c r="AD452" s="87">
        <v>0</v>
      </c>
      <c r="AE452" s="87">
        <v>0</v>
      </c>
      <c r="AF452" s="87">
        <v>0</v>
      </c>
      <c r="AG452" s="87">
        <v>0</v>
      </c>
      <c r="AH452" s="87">
        <v>0</v>
      </c>
      <c r="AI452" s="87">
        <v>0</v>
      </c>
      <c r="AJ452" s="87">
        <v>0</v>
      </c>
      <c r="AK452" s="87">
        <v>0</v>
      </c>
      <c r="AL452" s="87">
        <v>0</v>
      </c>
      <c r="AM452" s="87">
        <v>0</v>
      </c>
      <c r="AN452" s="87">
        <v>0</v>
      </c>
      <c r="AO452" s="87">
        <v>0</v>
      </c>
      <c r="AP452" s="87">
        <v>0</v>
      </c>
      <c r="AQ452" s="87">
        <v>0</v>
      </c>
      <c r="AR452" s="87">
        <v>0</v>
      </c>
      <c r="AS452" s="87">
        <v>0</v>
      </c>
      <c r="AT452" s="87">
        <v>0</v>
      </c>
      <c r="AU452" s="87">
        <v>0</v>
      </c>
      <c r="AV452" s="88">
        <v>0</v>
      </c>
      <c r="AW452" s="88">
        <v>0</v>
      </c>
      <c r="AX452" s="88">
        <v>0</v>
      </c>
      <c r="AY452" s="88">
        <v>0</v>
      </c>
      <c r="AZ452" s="88">
        <v>0</v>
      </c>
      <c r="BA452" s="88">
        <v>0</v>
      </c>
      <c r="BB452" s="88">
        <v>0</v>
      </c>
      <c r="BC452" s="88">
        <v>0</v>
      </c>
      <c r="BD452" s="88">
        <v>0</v>
      </c>
      <c r="BE452" s="88">
        <v>0</v>
      </c>
      <c r="BF452" s="88">
        <v>0</v>
      </c>
      <c r="BG452" s="88">
        <v>0</v>
      </c>
      <c r="BH452" s="88">
        <v>0</v>
      </c>
      <c r="BI452" s="88">
        <v>0</v>
      </c>
      <c r="BJ452" s="88">
        <v>0</v>
      </c>
      <c r="BK452" s="88">
        <v>0</v>
      </c>
      <c r="BL452" s="88">
        <v>0</v>
      </c>
      <c r="BM452" s="88">
        <v>0</v>
      </c>
      <c r="BN452" s="131">
        <v>0</v>
      </c>
    </row>
    <row r="453" spans="1:66" x14ac:dyDescent="0.45">
      <c r="A453" s="78">
        <f t="shared" si="21"/>
        <v>0</v>
      </c>
      <c r="B453" s="79">
        <f t="shared" si="19"/>
        <v>0</v>
      </c>
      <c r="C453" s="140">
        <f t="shared" si="20"/>
        <v>0</v>
      </c>
      <c r="D453" s="140">
        <v>274</v>
      </c>
      <c r="E453" s="178" t="s">
        <v>125</v>
      </c>
      <c r="F453" s="77" t="s">
        <v>600</v>
      </c>
      <c r="G453" s="77" t="s">
        <v>663</v>
      </c>
      <c r="H453" s="77" t="s">
        <v>573</v>
      </c>
      <c r="I453" s="179" t="s">
        <v>1114</v>
      </c>
      <c r="J453" s="87">
        <v>0</v>
      </c>
      <c r="K453" s="87">
        <v>0</v>
      </c>
      <c r="L453" s="87">
        <v>0</v>
      </c>
      <c r="M453" s="87">
        <v>0</v>
      </c>
      <c r="N453" s="87">
        <v>0</v>
      </c>
      <c r="O453" s="87">
        <v>0</v>
      </c>
      <c r="P453" s="87">
        <v>0</v>
      </c>
      <c r="Q453" s="87">
        <v>0</v>
      </c>
      <c r="R453" s="87">
        <v>0</v>
      </c>
      <c r="S453" s="87">
        <v>0</v>
      </c>
      <c r="T453" s="87">
        <v>0</v>
      </c>
      <c r="U453" s="87">
        <v>0</v>
      </c>
      <c r="V453" s="87">
        <v>0</v>
      </c>
      <c r="W453" s="87">
        <v>0</v>
      </c>
      <c r="X453" s="87">
        <v>0</v>
      </c>
      <c r="Y453" s="87">
        <v>0</v>
      </c>
      <c r="Z453" s="87">
        <v>0</v>
      </c>
      <c r="AA453" s="87">
        <v>0</v>
      </c>
      <c r="AB453" s="87">
        <v>0</v>
      </c>
      <c r="AC453" s="87">
        <v>0</v>
      </c>
      <c r="AD453" s="87">
        <v>0</v>
      </c>
      <c r="AE453" s="87">
        <v>0</v>
      </c>
      <c r="AF453" s="87">
        <v>0</v>
      </c>
      <c r="AG453" s="87">
        <v>0</v>
      </c>
      <c r="AH453" s="87">
        <v>0</v>
      </c>
      <c r="AI453" s="87">
        <v>0</v>
      </c>
      <c r="AJ453" s="87">
        <v>0</v>
      </c>
      <c r="AK453" s="87">
        <v>0</v>
      </c>
      <c r="AL453" s="87">
        <v>0</v>
      </c>
      <c r="AM453" s="87">
        <v>0</v>
      </c>
      <c r="AN453" s="87">
        <v>0</v>
      </c>
      <c r="AO453" s="87">
        <v>0</v>
      </c>
      <c r="AP453" s="87">
        <v>0</v>
      </c>
      <c r="AQ453" s="87">
        <v>0</v>
      </c>
      <c r="AR453" s="87">
        <v>0</v>
      </c>
      <c r="AS453" s="87">
        <v>0</v>
      </c>
      <c r="AT453" s="87">
        <v>0</v>
      </c>
      <c r="AU453" s="87">
        <v>0</v>
      </c>
      <c r="AV453" s="88">
        <v>0</v>
      </c>
      <c r="AW453" s="88">
        <v>0</v>
      </c>
      <c r="AX453" s="88">
        <v>0</v>
      </c>
      <c r="AY453" s="88">
        <v>0</v>
      </c>
      <c r="AZ453" s="88">
        <v>0</v>
      </c>
      <c r="BA453" s="88">
        <v>0</v>
      </c>
      <c r="BB453" s="88">
        <v>0</v>
      </c>
      <c r="BC453" s="88">
        <v>0</v>
      </c>
      <c r="BD453" s="88">
        <v>0</v>
      </c>
      <c r="BE453" s="88">
        <v>0</v>
      </c>
      <c r="BF453" s="88">
        <v>0</v>
      </c>
      <c r="BG453" s="88">
        <v>0</v>
      </c>
      <c r="BH453" s="88">
        <v>0</v>
      </c>
      <c r="BI453" s="88">
        <v>0</v>
      </c>
      <c r="BJ453" s="88">
        <v>0</v>
      </c>
      <c r="BK453" s="88">
        <v>0</v>
      </c>
      <c r="BL453" s="88">
        <v>0</v>
      </c>
      <c r="BM453" s="88">
        <v>0</v>
      </c>
      <c r="BN453" s="131">
        <v>0</v>
      </c>
    </row>
    <row r="454" spans="1:66" x14ac:dyDescent="0.45">
      <c r="A454" s="78">
        <f t="shared" si="21"/>
        <v>0</v>
      </c>
      <c r="B454" s="79">
        <f t="shared" si="19"/>
        <v>0</v>
      </c>
      <c r="C454" s="140">
        <f t="shared" si="20"/>
        <v>0</v>
      </c>
      <c r="D454" s="140">
        <v>1147</v>
      </c>
      <c r="E454" s="178" t="s">
        <v>125</v>
      </c>
      <c r="F454" s="77" t="s">
        <v>600</v>
      </c>
      <c r="G454" s="77" t="s">
        <v>663</v>
      </c>
      <c r="H454" s="77" t="s">
        <v>574</v>
      </c>
      <c r="I454" s="179" t="s">
        <v>1115</v>
      </c>
      <c r="J454" s="87">
        <v>0</v>
      </c>
      <c r="K454" s="87">
        <v>0</v>
      </c>
      <c r="L454" s="87">
        <v>0</v>
      </c>
      <c r="M454" s="87">
        <v>0</v>
      </c>
      <c r="N454" s="87">
        <v>0</v>
      </c>
      <c r="O454" s="87">
        <v>0</v>
      </c>
      <c r="P454" s="87">
        <v>0</v>
      </c>
      <c r="Q454" s="87">
        <v>0</v>
      </c>
      <c r="R454" s="87">
        <v>0</v>
      </c>
      <c r="S454" s="87">
        <v>0</v>
      </c>
      <c r="T454" s="87">
        <v>0</v>
      </c>
      <c r="U454" s="87">
        <v>0</v>
      </c>
      <c r="V454" s="87">
        <v>0</v>
      </c>
      <c r="W454" s="87">
        <v>0</v>
      </c>
      <c r="X454" s="87">
        <v>0</v>
      </c>
      <c r="Y454" s="87">
        <v>0</v>
      </c>
      <c r="Z454" s="87">
        <v>0</v>
      </c>
      <c r="AA454" s="87">
        <v>0</v>
      </c>
      <c r="AB454" s="87">
        <v>0</v>
      </c>
      <c r="AC454" s="87">
        <v>0</v>
      </c>
      <c r="AD454" s="87">
        <v>0</v>
      </c>
      <c r="AE454" s="87">
        <v>0</v>
      </c>
      <c r="AF454" s="87">
        <v>0</v>
      </c>
      <c r="AG454" s="87">
        <v>0</v>
      </c>
      <c r="AH454" s="87">
        <v>0</v>
      </c>
      <c r="AI454" s="87">
        <v>0</v>
      </c>
      <c r="AJ454" s="87">
        <v>0</v>
      </c>
      <c r="AK454" s="87">
        <v>0</v>
      </c>
      <c r="AL454" s="87">
        <v>0</v>
      </c>
      <c r="AM454" s="87">
        <v>0</v>
      </c>
      <c r="AN454" s="87">
        <v>0</v>
      </c>
      <c r="AO454" s="87">
        <v>0</v>
      </c>
      <c r="AP454" s="87">
        <v>0</v>
      </c>
      <c r="AQ454" s="87">
        <v>0</v>
      </c>
      <c r="AR454" s="87">
        <v>0</v>
      </c>
      <c r="AS454" s="87">
        <v>0</v>
      </c>
      <c r="AT454" s="87">
        <v>0</v>
      </c>
      <c r="AU454" s="87">
        <v>0</v>
      </c>
      <c r="AV454" s="88">
        <v>0</v>
      </c>
      <c r="AW454" s="88">
        <v>0</v>
      </c>
      <c r="AX454" s="88">
        <v>0</v>
      </c>
      <c r="AY454" s="88">
        <v>0</v>
      </c>
      <c r="AZ454" s="88">
        <v>0</v>
      </c>
      <c r="BA454" s="88">
        <v>0</v>
      </c>
      <c r="BB454" s="88">
        <v>0</v>
      </c>
      <c r="BC454" s="88">
        <v>0</v>
      </c>
      <c r="BD454" s="88">
        <v>0</v>
      </c>
      <c r="BE454" s="88">
        <v>0</v>
      </c>
      <c r="BF454" s="88">
        <v>0</v>
      </c>
      <c r="BG454" s="88">
        <v>0</v>
      </c>
      <c r="BH454" s="88">
        <v>0</v>
      </c>
      <c r="BI454" s="88">
        <v>0</v>
      </c>
      <c r="BJ454" s="88">
        <v>0</v>
      </c>
      <c r="BK454" s="88">
        <v>0</v>
      </c>
      <c r="BL454" s="88">
        <v>0</v>
      </c>
      <c r="BM454" s="88">
        <v>0</v>
      </c>
      <c r="BN454" s="131">
        <v>0</v>
      </c>
    </row>
    <row r="455" spans="1:66" x14ac:dyDescent="0.45">
      <c r="A455" s="78">
        <f t="shared" si="21"/>
        <v>0</v>
      </c>
      <c r="B455" s="79">
        <f t="shared" si="19"/>
        <v>0</v>
      </c>
      <c r="C455" s="140">
        <f t="shared" si="20"/>
        <v>0</v>
      </c>
      <c r="D455" s="140">
        <v>1558</v>
      </c>
      <c r="E455" s="178" t="s">
        <v>125</v>
      </c>
      <c r="F455" s="77" t="s">
        <v>600</v>
      </c>
      <c r="G455" s="77" t="s">
        <v>663</v>
      </c>
      <c r="H455" s="77" t="s">
        <v>575</v>
      </c>
      <c r="I455" s="179" t="s">
        <v>1116</v>
      </c>
      <c r="J455" s="87">
        <v>0</v>
      </c>
      <c r="K455" s="87">
        <v>0</v>
      </c>
      <c r="L455" s="87">
        <v>0</v>
      </c>
      <c r="M455" s="87">
        <v>0</v>
      </c>
      <c r="N455" s="87">
        <v>0</v>
      </c>
      <c r="O455" s="87">
        <v>0</v>
      </c>
      <c r="P455" s="87">
        <v>0</v>
      </c>
      <c r="Q455" s="87">
        <v>0</v>
      </c>
      <c r="R455" s="87">
        <v>0</v>
      </c>
      <c r="S455" s="87">
        <v>0</v>
      </c>
      <c r="T455" s="87">
        <v>0</v>
      </c>
      <c r="U455" s="87">
        <v>0</v>
      </c>
      <c r="V455" s="87">
        <v>0</v>
      </c>
      <c r="W455" s="87">
        <v>0</v>
      </c>
      <c r="X455" s="87">
        <v>0</v>
      </c>
      <c r="Y455" s="87">
        <v>0</v>
      </c>
      <c r="Z455" s="87">
        <v>0</v>
      </c>
      <c r="AA455" s="87">
        <v>0</v>
      </c>
      <c r="AB455" s="87">
        <v>0</v>
      </c>
      <c r="AC455" s="87">
        <v>0</v>
      </c>
      <c r="AD455" s="87">
        <v>0</v>
      </c>
      <c r="AE455" s="87">
        <v>0</v>
      </c>
      <c r="AF455" s="87">
        <v>0</v>
      </c>
      <c r="AG455" s="87">
        <v>0</v>
      </c>
      <c r="AH455" s="87">
        <v>0</v>
      </c>
      <c r="AI455" s="87">
        <v>0</v>
      </c>
      <c r="AJ455" s="87">
        <v>0</v>
      </c>
      <c r="AK455" s="87">
        <v>0</v>
      </c>
      <c r="AL455" s="87">
        <v>0</v>
      </c>
      <c r="AM455" s="87">
        <v>0</v>
      </c>
      <c r="AN455" s="87">
        <v>0</v>
      </c>
      <c r="AO455" s="87">
        <v>0</v>
      </c>
      <c r="AP455" s="87">
        <v>0</v>
      </c>
      <c r="AQ455" s="87">
        <v>0</v>
      </c>
      <c r="AR455" s="87">
        <v>0</v>
      </c>
      <c r="AS455" s="87">
        <v>0</v>
      </c>
      <c r="AT455" s="87">
        <v>0</v>
      </c>
      <c r="AU455" s="87">
        <v>0</v>
      </c>
      <c r="AV455" s="88">
        <v>0</v>
      </c>
      <c r="AW455" s="88">
        <v>0</v>
      </c>
      <c r="AX455" s="88">
        <v>0</v>
      </c>
      <c r="AY455" s="88">
        <v>0</v>
      </c>
      <c r="AZ455" s="88">
        <v>0</v>
      </c>
      <c r="BA455" s="88">
        <v>0</v>
      </c>
      <c r="BB455" s="88">
        <v>0</v>
      </c>
      <c r="BC455" s="88">
        <v>0</v>
      </c>
      <c r="BD455" s="88">
        <v>0</v>
      </c>
      <c r="BE455" s="88">
        <v>0</v>
      </c>
      <c r="BF455" s="88">
        <v>0</v>
      </c>
      <c r="BG455" s="88">
        <v>0</v>
      </c>
      <c r="BH455" s="88">
        <v>0</v>
      </c>
      <c r="BI455" s="88">
        <v>0</v>
      </c>
      <c r="BJ455" s="88">
        <v>0</v>
      </c>
      <c r="BK455" s="88">
        <v>0</v>
      </c>
      <c r="BL455" s="88">
        <v>0</v>
      </c>
      <c r="BM455" s="88">
        <v>0</v>
      </c>
      <c r="BN455" s="131">
        <v>0</v>
      </c>
    </row>
    <row r="456" spans="1:66" x14ac:dyDescent="0.45">
      <c r="A456" s="78">
        <f t="shared" si="21"/>
        <v>0</v>
      </c>
      <c r="B456" s="79">
        <f t="shared" ref="B456:B468" si="22">SUM(AV456:AV456)</f>
        <v>0</v>
      </c>
      <c r="C456" s="140">
        <f t="shared" si="20"/>
        <v>0</v>
      </c>
      <c r="D456" s="140">
        <v>263</v>
      </c>
      <c r="E456" s="178" t="s">
        <v>125</v>
      </c>
      <c r="F456" s="77" t="s">
        <v>600</v>
      </c>
      <c r="G456" s="77" t="s">
        <v>663</v>
      </c>
      <c r="H456" s="77" t="s">
        <v>576</v>
      </c>
      <c r="I456" s="179" t="s">
        <v>1117</v>
      </c>
      <c r="J456" s="87">
        <v>0</v>
      </c>
      <c r="K456" s="87">
        <v>0</v>
      </c>
      <c r="L456" s="87">
        <v>0</v>
      </c>
      <c r="M456" s="87">
        <v>0</v>
      </c>
      <c r="N456" s="87">
        <v>0</v>
      </c>
      <c r="O456" s="87">
        <v>0</v>
      </c>
      <c r="P456" s="87">
        <v>0</v>
      </c>
      <c r="Q456" s="87">
        <v>0</v>
      </c>
      <c r="R456" s="87">
        <v>0</v>
      </c>
      <c r="S456" s="87">
        <v>0</v>
      </c>
      <c r="T456" s="87">
        <v>0</v>
      </c>
      <c r="U456" s="87">
        <v>0</v>
      </c>
      <c r="V456" s="87">
        <v>0</v>
      </c>
      <c r="W456" s="87">
        <v>0</v>
      </c>
      <c r="X456" s="87">
        <v>0</v>
      </c>
      <c r="Y456" s="87">
        <v>0</v>
      </c>
      <c r="Z456" s="87">
        <v>0</v>
      </c>
      <c r="AA456" s="87">
        <v>0</v>
      </c>
      <c r="AB456" s="87">
        <v>0</v>
      </c>
      <c r="AC456" s="87">
        <v>0</v>
      </c>
      <c r="AD456" s="87">
        <v>0</v>
      </c>
      <c r="AE456" s="87">
        <v>0</v>
      </c>
      <c r="AF456" s="87">
        <v>0</v>
      </c>
      <c r="AG456" s="87">
        <v>0</v>
      </c>
      <c r="AH456" s="87">
        <v>0</v>
      </c>
      <c r="AI456" s="87">
        <v>0</v>
      </c>
      <c r="AJ456" s="87">
        <v>0</v>
      </c>
      <c r="AK456" s="87">
        <v>0</v>
      </c>
      <c r="AL456" s="87">
        <v>0</v>
      </c>
      <c r="AM456" s="87">
        <v>0</v>
      </c>
      <c r="AN456" s="87">
        <v>0</v>
      </c>
      <c r="AO456" s="87">
        <v>0</v>
      </c>
      <c r="AP456" s="87">
        <v>0</v>
      </c>
      <c r="AQ456" s="87">
        <v>0</v>
      </c>
      <c r="AR456" s="87">
        <v>0</v>
      </c>
      <c r="AS456" s="87">
        <v>0</v>
      </c>
      <c r="AT456" s="87">
        <v>0</v>
      </c>
      <c r="AU456" s="87">
        <v>0</v>
      </c>
      <c r="AV456" s="88">
        <v>0</v>
      </c>
      <c r="AW456" s="88">
        <v>0</v>
      </c>
      <c r="AX456" s="88">
        <v>0</v>
      </c>
      <c r="AY456" s="88">
        <v>0</v>
      </c>
      <c r="AZ456" s="88">
        <v>0</v>
      </c>
      <c r="BA456" s="88">
        <v>0</v>
      </c>
      <c r="BB456" s="88">
        <v>0</v>
      </c>
      <c r="BC456" s="88">
        <v>0</v>
      </c>
      <c r="BD456" s="88">
        <v>0</v>
      </c>
      <c r="BE456" s="88">
        <v>0</v>
      </c>
      <c r="BF456" s="88">
        <v>0</v>
      </c>
      <c r="BG456" s="88">
        <v>0</v>
      </c>
      <c r="BH456" s="88">
        <v>0</v>
      </c>
      <c r="BI456" s="88">
        <v>0</v>
      </c>
      <c r="BJ456" s="88">
        <v>0</v>
      </c>
      <c r="BK456" s="88">
        <v>0</v>
      </c>
      <c r="BL456" s="88">
        <v>0</v>
      </c>
      <c r="BM456" s="88">
        <v>0</v>
      </c>
      <c r="BN456" s="131">
        <v>0</v>
      </c>
    </row>
    <row r="457" spans="1:66" x14ac:dyDescent="0.45">
      <c r="A457" s="78">
        <f t="shared" si="21"/>
        <v>4449</v>
      </c>
      <c r="B457" s="79">
        <f t="shared" si="22"/>
        <v>640</v>
      </c>
      <c r="C457" s="140">
        <f t="shared" ref="C457:C468" si="23">IFERROR(AVERAGE(AS457:AU457),0)</f>
        <v>504.66666666666669</v>
      </c>
      <c r="D457" s="140">
        <v>3079</v>
      </c>
      <c r="E457" s="178" t="s">
        <v>125</v>
      </c>
      <c r="F457" s="77" t="s">
        <v>600</v>
      </c>
      <c r="G457" s="77" t="s">
        <v>664</v>
      </c>
      <c r="H457" s="77" t="s">
        <v>577</v>
      </c>
      <c r="I457" s="179" t="s">
        <v>1118</v>
      </c>
      <c r="J457" s="87">
        <v>0</v>
      </c>
      <c r="K457" s="87">
        <v>0</v>
      </c>
      <c r="L457" s="87">
        <v>0</v>
      </c>
      <c r="M457" s="87">
        <v>0</v>
      </c>
      <c r="N457" s="87">
        <v>400</v>
      </c>
      <c r="O457" s="87">
        <v>151</v>
      </c>
      <c r="P457" s="87">
        <v>104</v>
      </c>
      <c r="Q457" s="87">
        <v>501</v>
      </c>
      <c r="R457" s="87">
        <v>202</v>
      </c>
      <c r="S457" s="87">
        <v>130</v>
      </c>
      <c r="T457" s="87">
        <v>22</v>
      </c>
      <c r="U457" s="87">
        <v>0</v>
      </c>
      <c r="V457" s="87">
        <v>0</v>
      </c>
      <c r="W457" s="87">
        <v>0</v>
      </c>
      <c r="X457" s="87">
        <v>0</v>
      </c>
      <c r="Y457" s="87">
        <v>0</v>
      </c>
      <c r="Z457" s="87">
        <v>0</v>
      </c>
      <c r="AA457" s="87">
        <v>0</v>
      </c>
      <c r="AB457" s="87">
        <v>0</v>
      </c>
      <c r="AC457" s="87">
        <v>0</v>
      </c>
      <c r="AD457" s="87">
        <v>2</v>
      </c>
      <c r="AE457" s="87">
        <v>503</v>
      </c>
      <c r="AF457" s="87">
        <v>2</v>
      </c>
      <c r="AG457" s="87">
        <v>500</v>
      </c>
      <c r="AH457" s="87">
        <v>0</v>
      </c>
      <c r="AI457" s="87">
        <v>54</v>
      </c>
      <c r="AJ457" s="87">
        <v>0</v>
      </c>
      <c r="AK457" s="87">
        <v>55</v>
      </c>
      <c r="AL457" s="87">
        <v>255</v>
      </c>
      <c r="AM457" s="87">
        <v>160</v>
      </c>
      <c r="AN457" s="87">
        <v>447</v>
      </c>
      <c r="AO457" s="87">
        <v>470</v>
      </c>
      <c r="AP457" s="87">
        <v>589</v>
      </c>
      <c r="AQ457" s="87">
        <v>500</v>
      </c>
      <c r="AR457" s="87">
        <v>459</v>
      </c>
      <c r="AS457" s="87">
        <v>467</v>
      </c>
      <c r="AT457" s="87">
        <v>611</v>
      </c>
      <c r="AU457" s="87">
        <v>436</v>
      </c>
      <c r="AV457" s="88">
        <v>640</v>
      </c>
      <c r="AW457" s="88">
        <v>600</v>
      </c>
      <c r="AX457" s="88">
        <v>650</v>
      </c>
      <c r="AY457" s="88">
        <v>650</v>
      </c>
      <c r="AZ457" s="88">
        <v>715</v>
      </c>
      <c r="BA457" s="88">
        <v>715</v>
      </c>
      <c r="BB457" s="88">
        <v>715</v>
      </c>
      <c r="BC457" s="88">
        <v>390</v>
      </c>
      <c r="BD457" s="88">
        <v>390</v>
      </c>
      <c r="BE457" s="88">
        <v>390</v>
      </c>
      <c r="BF457" s="88">
        <v>390</v>
      </c>
      <c r="BG457" s="88">
        <v>390</v>
      </c>
      <c r="BH457" s="88">
        <v>390</v>
      </c>
      <c r="BI457" s="88">
        <v>390</v>
      </c>
      <c r="BJ457" s="88">
        <v>390</v>
      </c>
      <c r="BK457" s="88">
        <v>390</v>
      </c>
      <c r="BL457" s="88">
        <v>390</v>
      </c>
      <c r="BM457" s="88">
        <v>390</v>
      </c>
      <c r="BN457" s="131">
        <v>390</v>
      </c>
    </row>
    <row r="458" spans="1:66" x14ac:dyDescent="0.45">
      <c r="A458" s="78">
        <f t="shared" ref="A458:A468" si="24">SUM(AK458:AU458)</f>
        <v>1400</v>
      </c>
      <c r="B458" s="79">
        <f t="shared" si="22"/>
        <v>450</v>
      </c>
      <c r="C458" s="140">
        <f t="shared" si="23"/>
        <v>235.66666666666666</v>
      </c>
      <c r="D458" s="140">
        <v>778</v>
      </c>
      <c r="E458" s="178" t="s">
        <v>125</v>
      </c>
      <c r="F458" s="77" t="s">
        <v>600</v>
      </c>
      <c r="G458" s="77" t="s">
        <v>665</v>
      </c>
      <c r="H458" s="77" t="s">
        <v>578</v>
      </c>
      <c r="I458" s="179" t="s">
        <v>1119</v>
      </c>
      <c r="J458" s="87">
        <v>1047</v>
      </c>
      <c r="K458" s="87">
        <v>943</v>
      </c>
      <c r="L458" s="87">
        <v>839</v>
      </c>
      <c r="M458" s="87">
        <v>917</v>
      </c>
      <c r="N458" s="87">
        <v>793</v>
      </c>
      <c r="O458" s="87">
        <v>1235</v>
      </c>
      <c r="P458" s="87">
        <v>906</v>
      </c>
      <c r="Q458" s="87">
        <v>1339</v>
      </c>
      <c r="R458" s="87">
        <v>270</v>
      </c>
      <c r="S458" s="87">
        <v>710</v>
      </c>
      <c r="T458" s="87">
        <v>570</v>
      </c>
      <c r="U458" s="87">
        <v>630</v>
      </c>
      <c r="V458" s="87">
        <v>1115</v>
      </c>
      <c r="W458" s="87">
        <v>860</v>
      </c>
      <c r="X458" s="87">
        <v>640</v>
      </c>
      <c r="Y458" s="87">
        <v>1380</v>
      </c>
      <c r="Z458" s="87">
        <v>2347</v>
      </c>
      <c r="AA458" s="87">
        <v>32</v>
      </c>
      <c r="AB458" s="87">
        <v>80</v>
      </c>
      <c r="AC458" s="87">
        <v>70</v>
      </c>
      <c r="AD458" s="87">
        <v>55</v>
      </c>
      <c r="AE458" s="87">
        <v>606</v>
      </c>
      <c r="AF458" s="87">
        <v>631</v>
      </c>
      <c r="AG458" s="87">
        <v>645</v>
      </c>
      <c r="AH458" s="87">
        <v>415</v>
      </c>
      <c r="AI458" s="87">
        <v>86</v>
      </c>
      <c r="AJ458" s="87">
        <v>5</v>
      </c>
      <c r="AK458" s="87">
        <v>129</v>
      </c>
      <c r="AL458" s="87">
        <v>240</v>
      </c>
      <c r="AM458" s="87">
        <v>50</v>
      </c>
      <c r="AN458" s="87">
        <v>70</v>
      </c>
      <c r="AO458" s="87">
        <v>20</v>
      </c>
      <c r="AP458" s="87">
        <v>30</v>
      </c>
      <c r="AQ458" s="87">
        <v>30</v>
      </c>
      <c r="AR458" s="87">
        <v>124</v>
      </c>
      <c r="AS458" s="87">
        <v>185</v>
      </c>
      <c r="AT458" s="87">
        <v>315</v>
      </c>
      <c r="AU458" s="87">
        <v>207</v>
      </c>
      <c r="AV458" s="88">
        <v>450</v>
      </c>
      <c r="AW458" s="88">
        <v>400</v>
      </c>
      <c r="AX458" s="88">
        <v>240</v>
      </c>
      <c r="AY458" s="88">
        <v>222</v>
      </c>
      <c r="AZ458" s="88">
        <v>224</v>
      </c>
      <c r="BA458" s="88">
        <v>201</v>
      </c>
      <c r="BB458" s="88">
        <v>152</v>
      </c>
      <c r="BC458" s="88">
        <v>204</v>
      </c>
      <c r="BD458" s="88">
        <v>229</v>
      </c>
      <c r="BE458" s="88">
        <v>220</v>
      </c>
      <c r="BF458" s="88">
        <v>266</v>
      </c>
      <c r="BG458" s="88">
        <v>201</v>
      </c>
      <c r="BH458" s="88">
        <v>113</v>
      </c>
      <c r="BI458" s="88">
        <v>229</v>
      </c>
      <c r="BJ458" s="88">
        <v>240</v>
      </c>
      <c r="BK458" s="88">
        <v>222</v>
      </c>
      <c r="BL458" s="88">
        <v>224</v>
      </c>
      <c r="BM458" s="88">
        <v>201</v>
      </c>
      <c r="BN458" s="131">
        <v>152</v>
      </c>
    </row>
    <row r="459" spans="1:66" x14ac:dyDescent="0.45">
      <c r="A459" s="78">
        <f t="shared" si="24"/>
        <v>164</v>
      </c>
      <c r="B459" s="79">
        <f t="shared" si="22"/>
        <v>100</v>
      </c>
      <c r="C459" s="140">
        <f t="shared" si="23"/>
        <v>1.6666666666666667</v>
      </c>
      <c r="D459" s="140">
        <v>824</v>
      </c>
      <c r="E459" s="178" t="s">
        <v>125</v>
      </c>
      <c r="F459" s="77" t="s">
        <v>600</v>
      </c>
      <c r="G459" s="77" t="s">
        <v>665</v>
      </c>
      <c r="H459" s="77" t="s">
        <v>579</v>
      </c>
      <c r="I459" s="179" t="s">
        <v>1120</v>
      </c>
      <c r="J459" s="87">
        <v>0</v>
      </c>
      <c r="K459" s="87">
        <v>535</v>
      </c>
      <c r="L459" s="87">
        <v>85</v>
      </c>
      <c r="M459" s="87">
        <v>0</v>
      </c>
      <c r="N459" s="87">
        <v>0</v>
      </c>
      <c r="O459" s="87">
        <v>180</v>
      </c>
      <c r="P459" s="87">
        <v>50</v>
      </c>
      <c r="Q459" s="87">
        <v>180</v>
      </c>
      <c r="R459" s="87">
        <v>80</v>
      </c>
      <c r="S459" s="87">
        <v>180</v>
      </c>
      <c r="T459" s="87">
        <v>190</v>
      </c>
      <c r="U459" s="87">
        <v>50</v>
      </c>
      <c r="V459" s="87">
        <v>160</v>
      </c>
      <c r="W459" s="87">
        <v>185</v>
      </c>
      <c r="X459" s="87">
        <v>165</v>
      </c>
      <c r="Y459" s="87">
        <v>94</v>
      </c>
      <c r="Z459" s="87">
        <v>190</v>
      </c>
      <c r="AA459" s="87">
        <v>90</v>
      </c>
      <c r="AB459" s="87">
        <v>70</v>
      </c>
      <c r="AC459" s="87">
        <v>84</v>
      </c>
      <c r="AD459" s="87">
        <v>50</v>
      </c>
      <c r="AE459" s="87">
        <v>104</v>
      </c>
      <c r="AF459" s="87">
        <v>12</v>
      </c>
      <c r="AG459" s="87">
        <v>135</v>
      </c>
      <c r="AH459" s="87">
        <v>127</v>
      </c>
      <c r="AI459" s="87">
        <v>90</v>
      </c>
      <c r="AJ459" s="87">
        <v>60</v>
      </c>
      <c r="AK459" s="87">
        <v>69</v>
      </c>
      <c r="AL459" s="87">
        <v>80</v>
      </c>
      <c r="AM459" s="87">
        <v>0</v>
      </c>
      <c r="AN459" s="87">
        <v>0</v>
      </c>
      <c r="AO459" s="87">
        <v>0</v>
      </c>
      <c r="AP459" s="87">
        <v>10</v>
      </c>
      <c r="AQ459" s="87">
        <v>0</v>
      </c>
      <c r="AR459" s="87">
        <v>0</v>
      </c>
      <c r="AS459" s="87">
        <v>0</v>
      </c>
      <c r="AT459" s="87">
        <v>5</v>
      </c>
      <c r="AU459" s="87">
        <v>0</v>
      </c>
      <c r="AV459" s="88">
        <v>100</v>
      </c>
      <c r="AW459" s="88">
        <v>90</v>
      </c>
      <c r="AX459" s="88">
        <v>100</v>
      </c>
      <c r="AY459" s="88">
        <v>100</v>
      </c>
      <c r="AZ459" s="88">
        <v>180</v>
      </c>
      <c r="BA459" s="88">
        <v>180</v>
      </c>
      <c r="BB459" s="88">
        <v>180</v>
      </c>
      <c r="BC459" s="88">
        <v>100</v>
      </c>
      <c r="BD459" s="88">
        <v>100</v>
      </c>
      <c r="BE459" s="88">
        <v>100</v>
      </c>
      <c r="BF459" s="88">
        <v>100</v>
      </c>
      <c r="BG459" s="88">
        <v>100</v>
      </c>
      <c r="BH459" s="88">
        <v>100</v>
      </c>
      <c r="BI459" s="88">
        <v>100</v>
      </c>
      <c r="BJ459" s="88">
        <v>100</v>
      </c>
      <c r="BK459" s="88">
        <v>100</v>
      </c>
      <c r="BL459" s="88">
        <v>100</v>
      </c>
      <c r="BM459" s="88">
        <v>100</v>
      </c>
      <c r="BN459" s="131">
        <v>100</v>
      </c>
    </row>
    <row r="460" spans="1:66" x14ac:dyDescent="0.45">
      <c r="A460" s="78">
        <f t="shared" si="24"/>
        <v>26</v>
      </c>
      <c r="B460" s="79">
        <f t="shared" si="22"/>
        <v>0</v>
      </c>
      <c r="C460" s="140">
        <f t="shared" si="23"/>
        <v>0</v>
      </c>
      <c r="D460" s="140">
        <v>447</v>
      </c>
      <c r="E460" s="178" t="s">
        <v>125</v>
      </c>
      <c r="F460" s="77" t="s">
        <v>600</v>
      </c>
      <c r="G460" s="77" t="s">
        <v>665</v>
      </c>
      <c r="H460" s="77" t="s">
        <v>580</v>
      </c>
      <c r="I460" s="179" t="s">
        <v>1121</v>
      </c>
      <c r="J460" s="87">
        <v>0</v>
      </c>
      <c r="K460" s="87">
        <v>0</v>
      </c>
      <c r="L460" s="87">
        <v>5</v>
      </c>
      <c r="M460" s="87">
        <v>0</v>
      </c>
      <c r="N460" s="87">
        <v>0</v>
      </c>
      <c r="O460" s="87">
        <v>30</v>
      </c>
      <c r="P460" s="87">
        <v>20</v>
      </c>
      <c r="Q460" s="87">
        <v>20</v>
      </c>
      <c r="R460" s="87">
        <v>40</v>
      </c>
      <c r="S460" s="87">
        <v>0</v>
      </c>
      <c r="T460" s="87">
        <v>30</v>
      </c>
      <c r="U460" s="87">
        <v>60</v>
      </c>
      <c r="V460" s="87">
        <v>20</v>
      </c>
      <c r="W460" s="87">
        <v>23</v>
      </c>
      <c r="X460" s="87">
        <v>62</v>
      </c>
      <c r="Y460" s="87">
        <v>0</v>
      </c>
      <c r="Z460" s="87">
        <v>40</v>
      </c>
      <c r="AA460" s="87">
        <v>20</v>
      </c>
      <c r="AB460" s="87">
        <v>30</v>
      </c>
      <c r="AC460" s="87">
        <v>20</v>
      </c>
      <c r="AD460" s="87">
        <v>20</v>
      </c>
      <c r="AE460" s="87">
        <v>45</v>
      </c>
      <c r="AF460" s="87">
        <v>36</v>
      </c>
      <c r="AG460" s="87">
        <v>24</v>
      </c>
      <c r="AH460" s="87">
        <v>6</v>
      </c>
      <c r="AI460" s="87">
        <v>3</v>
      </c>
      <c r="AJ460" s="87">
        <v>29</v>
      </c>
      <c r="AK460" s="87">
        <v>25</v>
      </c>
      <c r="AL460" s="87">
        <v>0</v>
      </c>
      <c r="AM460" s="87">
        <v>0</v>
      </c>
      <c r="AN460" s="87">
        <v>1</v>
      </c>
      <c r="AO460" s="87">
        <v>0</v>
      </c>
      <c r="AP460" s="87">
        <v>0</v>
      </c>
      <c r="AQ460" s="87">
        <v>0</v>
      </c>
      <c r="AR460" s="87">
        <v>0</v>
      </c>
      <c r="AS460" s="87">
        <v>0</v>
      </c>
      <c r="AT460" s="87">
        <v>0</v>
      </c>
      <c r="AU460" s="87">
        <v>0</v>
      </c>
      <c r="AV460" s="88">
        <v>0</v>
      </c>
      <c r="AW460" s="88">
        <v>0</v>
      </c>
      <c r="AX460" s="88">
        <v>0</v>
      </c>
      <c r="AY460" s="88">
        <v>0</v>
      </c>
      <c r="AZ460" s="88">
        <v>0</v>
      </c>
      <c r="BA460" s="88">
        <v>0</v>
      </c>
      <c r="BB460" s="88">
        <v>0</v>
      </c>
      <c r="BC460" s="88">
        <v>0</v>
      </c>
      <c r="BD460" s="88">
        <v>0</v>
      </c>
      <c r="BE460" s="88">
        <v>0</v>
      </c>
      <c r="BF460" s="88">
        <v>0</v>
      </c>
      <c r="BG460" s="88">
        <v>0</v>
      </c>
      <c r="BH460" s="88">
        <v>0</v>
      </c>
      <c r="BI460" s="88">
        <v>0</v>
      </c>
      <c r="BJ460" s="88">
        <v>0</v>
      </c>
      <c r="BK460" s="88">
        <v>0</v>
      </c>
      <c r="BL460" s="88">
        <v>0</v>
      </c>
      <c r="BM460" s="88">
        <v>0</v>
      </c>
      <c r="BN460" s="131">
        <v>0</v>
      </c>
    </row>
    <row r="461" spans="1:66" x14ac:dyDescent="0.45">
      <c r="A461" s="78">
        <f t="shared" si="24"/>
        <v>24</v>
      </c>
      <c r="B461" s="79">
        <f t="shared" si="22"/>
        <v>65</v>
      </c>
      <c r="C461" s="140">
        <f t="shared" si="23"/>
        <v>7.666666666666667</v>
      </c>
      <c r="D461" s="140">
        <v>976</v>
      </c>
      <c r="E461" s="178" t="s">
        <v>125</v>
      </c>
      <c r="F461" s="77" t="s">
        <v>600</v>
      </c>
      <c r="G461" s="77" t="s">
        <v>666</v>
      </c>
      <c r="H461" s="77" t="s">
        <v>581</v>
      </c>
      <c r="I461" s="179" t="s">
        <v>1122</v>
      </c>
      <c r="J461" s="87">
        <v>0</v>
      </c>
      <c r="K461" s="87">
        <v>0</v>
      </c>
      <c r="L461" s="87">
        <v>0</v>
      </c>
      <c r="M461" s="87">
        <v>0</v>
      </c>
      <c r="N461" s="87">
        <v>0</v>
      </c>
      <c r="O461" s="87">
        <v>0</v>
      </c>
      <c r="P461" s="87">
        <v>0</v>
      </c>
      <c r="Q461" s="87">
        <v>0</v>
      </c>
      <c r="R461" s="87">
        <v>0</v>
      </c>
      <c r="S461" s="87">
        <v>0</v>
      </c>
      <c r="T461" s="87">
        <v>0</v>
      </c>
      <c r="U461" s="87">
        <v>0</v>
      </c>
      <c r="V461" s="87">
        <v>0</v>
      </c>
      <c r="W461" s="87">
        <v>0</v>
      </c>
      <c r="X461" s="87">
        <v>0</v>
      </c>
      <c r="Y461" s="87">
        <v>0</v>
      </c>
      <c r="Z461" s="87">
        <v>0</v>
      </c>
      <c r="AA461" s="87">
        <v>0</v>
      </c>
      <c r="AB461" s="87">
        <v>0</v>
      </c>
      <c r="AC461" s="87">
        <v>0</v>
      </c>
      <c r="AD461" s="87">
        <v>0</v>
      </c>
      <c r="AE461" s="87">
        <v>0</v>
      </c>
      <c r="AF461" s="87">
        <v>0</v>
      </c>
      <c r="AG461" s="87">
        <v>0</v>
      </c>
      <c r="AH461" s="87">
        <v>0</v>
      </c>
      <c r="AI461" s="87">
        <v>0</v>
      </c>
      <c r="AJ461" s="87">
        <v>0</v>
      </c>
      <c r="AK461" s="87">
        <v>0</v>
      </c>
      <c r="AL461" s="87">
        <v>0</v>
      </c>
      <c r="AM461" s="87">
        <v>0</v>
      </c>
      <c r="AN461" s="87">
        <v>0</v>
      </c>
      <c r="AO461" s="87">
        <v>0</v>
      </c>
      <c r="AP461" s="87">
        <v>0</v>
      </c>
      <c r="AQ461" s="87">
        <v>0</v>
      </c>
      <c r="AR461" s="87">
        <v>1</v>
      </c>
      <c r="AS461" s="87">
        <v>3</v>
      </c>
      <c r="AT461" s="87">
        <v>0</v>
      </c>
      <c r="AU461" s="87">
        <v>20</v>
      </c>
      <c r="AV461" s="88">
        <v>65</v>
      </c>
      <c r="AW461" s="88">
        <v>60</v>
      </c>
      <c r="AX461" s="88">
        <v>70</v>
      </c>
      <c r="AY461" s="88">
        <v>70</v>
      </c>
      <c r="AZ461" s="88">
        <v>200</v>
      </c>
      <c r="BA461" s="88">
        <v>200</v>
      </c>
      <c r="BB461" s="88">
        <v>200</v>
      </c>
      <c r="BC461" s="88">
        <v>70</v>
      </c>
      <c r="BD461" s="88">
        <v>70</v>
      </c>
      <c r="BE461" s="88">
        <v>70</v>
      </c>
      <c r="BF461" s="88">
        <v>70</v>
      </c>
      <c r="BG461" s="88">
        <v>70</v>
      </c>
      <c r="BH461" s="88">
        <v>70</v>
      </c>
      <c r="BI461" s="88">
        <v>70</v>
      </c>
      <c r="BJ461" s="88">
        <v>70</v>
      </c>
      <c r="BK461" s="88">
        <v>70</v>
      </c>
      <c r="BL461" s="88">
        <v>70</v>
      </c>
      <c r="BM461" s="88">
        <v>70</v>
      </c>
      <c r="BN461" s="131">
        <v>70</v>
      </c>
    </row>
    <row r="462" spans="1:66" x14ac:dyDescent="0.45">
      <c r="A462" s="78">
        <f t="shared" si="24"/>
        <v>25</v>
      </c>
      <c r="B462" s="79">
        <f t="shared" si="22"/>
        <v>40</v>
      </c>
      <c r="C462" s="140">
        <f t="shared" si="23"/>
        <v>6.666666666666667</v>
      </c>
      <c r="D462" s="140">
        <v>1205</v>
      </c>
      <c r="E462" s="178" t="s">
        <v>125</v>
      </c>
      <c r="F462" s="77" t="s">
        <v>600</v>
      </c>
      <c r="G462" s="77" t="s">
        <v>666</v>
      </c>
      <c r="H462" s="77" t="s">
        <v>582</v>
      </c>
      <c r="I462" s="179" t="s">
        <v>1123</v>
      </c>
      <c r="J462" s="87">
        <v>0</v>
      </c>
      <c r="K462" s="87">
        <v>0</v>
      </c>
      <c r="L462" s="87">
        <v>0</v>
      </c>
      <c r="M462" s="87">
        <v>0</v>
      </c>
      <c r="N462" s="87">
        <v>0</v>
      </c>
      <c r="O462" s="87">
        <v>0</v>
      </c>
      <c r="P462" s="87">
        <v>0</v>
      </c>
      <c r="Q462" s="87">
        <v>0</v>
      </c>
      <c r="R462" s="87">
        <v>0</v>
      </c>
      <c r="S462" s="87">
        <v>0</v>
      </c>
      <c r="T462" s="87">
        <v>0</v>
      </c>
      <c r="U462" s="87">
        <v>0</v>
      </c>
      <c r="V462" s="87">
        <v>0</v>
      </c>
      <c r="W462" s="87">
        <v>0</v>
      </c>
      <c r="X462" s="87">
        <v>0</v>
      </c>
      <c r="Y462" s="87">
        <v>0</v>
      </c>
      <c r="Z462" s="87">
        <v>0</v>
      </c>
      <c r="AA462" s="87">
        <v>0</v>
      </c>
      <c r="AB462" s="87">
        <v>0</v>
      </c>
      <c r="AC462" s="87">
        <v>0</v>
      </c>
      <c r="AD462" s="87">
        <v>0</v>
      </c>
      <c r="AE462" s="87">
        <v>0</v>
      </c>
      <c r="AF462" s="87">
        <v>0</v>
      </c>
      <c r="AG462" s="87">
        <v>0</v>
      </c>
      <c r="AH462" s="87">
        <v>0</v>
      </c>
      <c r="AI462" s="87">
        <v>0</v>
      </c>
      <c r="AJ462" s="87">
        <v>0</v>
      </c>
      <c r="AK462" s="87">
        <v>0</v>
      </c>
      <c r="AL462" s="87">
        <v>0</v>
      </c>
      <c r="AM462" s="87">
        <v>0</v>
      </c>
      <c r="AN462" s="87">
        <v>0</v>
      </c>
      <c r="AO462" s="87">
        <v>0</v>
      </c>
      <c r="AP462" s="87">
        <v>0</v>
      </c>
      <c r="AQ462" s="87">
        <v>0</v>
      </c>
      <c r="AR462" s="87">
        <v>5</v>
      </c>
      <c r="AS462" s="87">
        <v>0</v>
      </c>
      <c r="AT462" s="87">
        <v>0</v>
      </c>
      <c r="AU462" s="87">
        <v>20</v>
      </c>
      <c r="AV462" s="88">
        <v>40</v>
      </c>
      <c r="AW462" s="88">
        <v>40</v>
      </c>
      <c r="AX462" s="88">
        <v>40</v>
      </c>
      <c r="AY462" s="88">
        <v>40</v>
      </c>
      <c r="AZ462" s="88">
        <v>600</v>
      </c>
      <c r="BA462" s="88">
        <v>600</v>
      </c>
      <c r="BB462" s="88">
        <v>600</v>
      </c>
      <c r="BC462" s="88">
        <v>40</v>
      </c>
      <c r="BD462" s="88">
        <v>40</v>
      </c>
      <c r="BE462" s="88">
        <v>40</v>
      </c>
      <c r="BF462" s="88">
        <v>40</v>
      </c>
      <c r="BG462" s="88">
        <v>40</v>
      </c>
      <c r="BH462" s="88">
        <v>40</v>
      </c>
      <c r="BI462" s="88">
        <v>40</v>
      </c>
      <c r="BJ462" s="88">
        <v>40</v>
      </c>
      <c r="BK462" s="88">
        <v>40</v>
      </c>
      <c r="BL462" s="88">
        <v>40</v>
      </c>
      <c r="BM462" s="88">
        <v>40</v>
      </c>
      <c r="BN462" s="131">
        <v>40</v>
      </c>
    </row>
    <row r="463" spans="1:66" x14ac:dyDescent="0.45">
      <c r="A463" s="78">
        <f t="shared" si="24"/>
        <v>5414</v>
      </c>
      <c r="B463" s="79">
        <f t="shared" si="22"/>
        <v>1130</v>
      </c>
      <c r="C463" s="140">
        <f t="shared" si="23"/>
        <v>610</v>
      </c>
      <c r="D463" s="140">
        <v>3518</v>
      </c>
      <c r="E463" s="178" t="s">
        <v>125</v>
      </c>
      <c r="F463" s="77" t="s">
        <v>600</v>
      </c>
      <c r="G463" s="77" t="s">
        <v>667</v>
      </c>
      <c r="H463" s="77" t="s">
        <v>583</v>
      </c>
      <c r="I463" s="179" t="s">
        <v>1124</v>
      </c>
      <c r="J463" s="87">
        <v>0</v>
      </c>
      <c r="K463" s="87">
        <v>0</v>
      </c>
      <c r="L463" s="87">
        <v>0</v>
      </c>
      <c r="M463" s="87">
        <v>0</v>
      </c>
      <c r="N463" s="87">
        <v>0</v>
      </c>
      <c r="O463" s="87">
        <v>0</v>
      </c>
      <c r="P463" s="87">
        <v>0</v>
      </c>
      <c r="Q463" s="87">
        <v>0</v>
      </c>
      <c r="R463" s="87">
        <v>0</v>
      </c>
      <c r="S463" s="87">
        <v>0</v>
      </c>
      <c r="T463" s="87">
        <v>83</v>
      </c>
      <c r="U463" s="87">
        <v>280</v>
      </c>
      <c r="V463" s="87">
        <v>67</v>
      </c>
      <c r="W463" s="87">
        <v>0</v>
      </c>
      <c r="X463" s="87">
        <v>103</v>
      </c>
      <c r="Y463" s="87">
        <v>71</v>
      </c>
      <c r="Z463" s="87">
        <v>41</v>
      </c>
      <c r="AA463" s="87">
        <v>10</v>
      </c>
      <c r="AB463" s="87">
        <v>315</v>
      </c>
      <c r="AC463" s="87">
        <v>390</v>
      </c>
      <c r="AD463" s="87">
        <v>210</v>
      </c>
      <c r="AE463" s="87">
        <v>475</v>
      </c>
      <c r="AF463" s="87">
        <v>291</v>
      </c>
      <c r="AG463" s="87">
        <v>442</v>
      </c>
      <c r="AH463" s="87">
        <v>342</v>
      </c>
      <c r="AI463" s="87">
        <v>232</v>
      </c>
      <c r="AJ463" s="87">
        <v>436</v>
      </c>
      <c r="AK463" s="87">
        <v>531</v>
      </c>
      <c r="AL463" s="87">
        <v>303</v>
      </c>
      <c r="AM463" s="87">
        <v>368</v>
      </c>
      <c r="AN463" s="87">
        <v>410</v>
      </c>
      <c r="AO463" s="87">
        <v>522</v>
      </c>
      <c r="AP463" s="87">
        <v>559</v>
      </c>
      <c r="AQ463" s="87">
        <v>406</v>
      </c>
      <c r="AR463" s="87">
        <v>485</v>
      </c>
      <c r="AS463" s="87">
        <v>587</v>
      </c>
      <c r="AT463" s="87">
        <v>633</v>
      </c>
      <c r="AU463" s="87">
        <v>610</v>
      </c>
      <c r="AV463" s="88">
        <v>1130</v>
      </c>
      <c r="AW463" s="88">
        <v>950</v>
      </c>
      <c r="AX463" s="88">
        <v>621</v>
      </c>
      <c r="AY463" s="88">
        <v>644</v>
      </c>
      <c r="AZ463" s="88">
        <v>1200</v>
      </c>
      <c r="BA463" s="88">
        <v>1200</v>
      </c>
      <c r="BB463" s="88">
        <v>1200</v>
      </c>
      <c r="BC463" s="88">
        <v>776</v>
      </c>
      <c r="BD463" s="88">
        <v>785</v>
      </c>
      <c r="BE463" s="88">
        <v>878</v>
      </c>
      <c r="BF463" s="88">
        <v>844</v>
      </c>
      <c r="BG463" s="88">
        <v>822</v>
      </c>
      <c r="BH463" s="88">
        <v>893</v>
      </c>
      <c r="BI463" s="88">
        <v>913</v>
      </c>
      <c r="BJ463" s="88">
        <v>878</v>
      </c>
      <c r="BK463" s="88">
        <v>900</v>
      </c>
      <c r="BL463" s="88">
        <v>976</v>
      </c>
      <c r="BM463" s="88">
        <v>1020</v>
      </c>
      <c r="BN463" s="131">
        <v>1004</v>
      </c>
    </row>
    <row r="464" spans="1:66" x14ac:dyDescent="0.45">
      <c r="A464" s="78">
        <f t="shared" si="24"/>
        <v>67</v>
      </c>
      <c r="B464" s="79">
        <f t="shared" si="22"/>
        <v>10</v>
      </c>
      <c r="C464" s="140">
        <f t="shared" si="23"/>
        <v>16.666666666666668</v>
      </c>
      <c r="D464" s="140">
        <v>442</v>
      </c>
      <c r="E464" s="178" t="s">
        <v>125</v>
      </c>
      <c r="F464" s="77" t="s">
        <v>602</v>
      </c>
      <c r="G464" s="77" t="s">
        <v>650</v>
      </c>
      <c r="H464" s="77" t="s">
        <v>584</v>
      </c>
      <c r="I464" s="179" t="s">
        <v>1125</v>
      </c>
      <c r="J464" s="87">
        <v>0</v>
      </c>
      <c r="K464" s="87">
        <v>0</v>
      </c>
      <c r="L464" s="87">
        <v>0</v>
      </c>
      <c r="M464" s="87">
        <v>0</v>
      </c>
      <c r="N464" s="87">
        <v>0</v>
      </c>
      <c r="O464" s="87">
        <v>0</v>
      </c>
      <c r="P464" s="87">
        <v>0</v>
      </c>
      <c r="Q464" s="87">
        <v>0</v>
      </c>
      <c r="R464" s="87">
        <v>1</v>
      </c>
      <c r="S464" s="87">
        <v>0</v>
      </c>
      <c r="T464" s="87">
        <v>0</v>
      </c>
      <c r="U464" s="87">
        <v>0</v>
      </c>
      <c r="V464" s="87">
        <v>0</v>
      </c>
      <c r="W464" s="87">
        <v>0</v>
      </c>
      <c r="X464" s="87">
        <v>1</v>
      </c>
      <c r="Y464" s="87">
        <v>0</v>
      </c>
      <c r="Z464" s="87">
        <v>0</v>
      </c>
      <c r="AA464" s="87">
        <v>1</v>
      </c>
      <c r="AB464" s="87">
        <v>0</v>
      </c>
      <c r="AC464" s="87">
        <v>0</v>
      </c>
      <c r="AD464" s="87">
        <v>0</v>
      </c>
      <c r="AE464" s="87">
        <v>3</v>
      </c>
      <c r="AF464" s="87">
        <v>1</v>
      </c>
      <c r="AG464" s="87">
        <v>0</v>
      </c>
      <c r="AH464" s="87">
        <v>1</v>
      </c>
      <c r="AI464" s="87">
        <v>0</v>
      </c>
      <c r="AJ464" s="87">
        <v>0</v>
      </c>
      <c r="AK464" s="87">
        <v>10</v>
      </c>
      <c r="AL464" s="87">
        <v>5</v>
      </c>
      <c r="AM464" s="87">
        <v>0</v>
      </c>
      <c r="AN464" s="87">
        <v>0</v>
      </c>
      <c r="AO464" s="87">
        <v>0</v>
      </c>
      <c r="AP464" s="87">
        <v>0</v>
      </c>
      <c r="AQ464" s="87">
        <v>2</v>
      </c>
      <c r="AR464" s="87">
        <v>0</v>
      </c>
      <c r="AS464" s="87">
        <v>0</v>
      </c>
      <c r="AT464" s="87">
        <v>50</v>
      </c>
      <c r="AU464" s="87">
        <v>0</v>
      </c>
      <c r="AV464" s="88">
        <v>10</v>
      </c>
      <c r="AW464" s="88">
        <v>10</v>
      </c>
      <c r="AX464" s="88">
        <v>5</v>
      </c>
      <c r="AY464" s="88">
        <v>5</v>
      </c>
      <c r="AZ464" s="88">
        <v>5</v>
      </c>
      <c r="BA464" s="88">
        <v>5</v>
      </c>
      <c r="BB464" s="88">
        <v>5</v>
      </c>
      <c r="BC464" s="88">
        <v>5</v>
      </c>
      <c r="BD464" s="88">
        <v>5</v>
      </c>
      <c r="BE464" s="88">
        <v>5</v>
      </c>
      <c r="BF464" s="88">
        <v>5</v>
      </c>
      <c r="BG464" s="88">
        <v>7</v>
      </c>
      <c r="BH464" s="88">
        <v>7</v>
      </c>
      <c r="BI464" s="88">
        <v>7</v>
      </c>
      <c r="BJ464" s="88">
        <v>7</v>
      </c>
      <c r="BK464" s="88">
        <v>7</v>
      </c>
      <c r="BL464" s="88">
        <v>7</v>
      </c>
      <c r="BM464" s="88">
        <v>7</v>
      </c>
      <c r="BN464" s="131">
        <v>7</v>
      </c>
    </row>
    <row r="465" spans="1:66" x14ac:dyDescent="0.45">
      <c r="A465" s="78">
        <f t="shared" si="24"/>
        <v>267</v>
      </c>
      <c r="B465" s="79">
        <f t="shared" si="22"/>
        <v>15</v>
      </c>
      <c r="C465" s="140">
        <f t="shared" si="23"/>
        <v>21</v>
      </c>
      <c r="D465" s="140">
        <v>407</v>
      </c>
      <c r="E465" s="178" t="s">
        <v>125</v>
      </c>
      <c r="F465" s="77" t="s">
        <v>602</v>
      </c>
      <c r="G465" s="77" t="s">
        <v>650</v>
      </c>
      <c r="H465" s="77" t="s">
        <v>585</v>
      </c>
      <c r="I465" s="179" t="s">
        <v>1126</v>
      </c>
      <c r="J465" s="87">
        <v>0</v>
      </c>
      <c r="K465" s="87">
        <v>0</v>
      </c>
      <c r="L465" s="87">
        <v>0</v>
      </c>
      <c r="M465" s="87">
        <v>0</v>
      </c>
      <c r="N465" s="87">
        <v>3</v>
      </c>
      <c r="O465" s="87">
        <v>0</v>
      </c>
      <c r="P465" s="87">
        <v>0</v>
      </c>
      <c r="Q465" s="87">
        <v>22</v>
      </c>
      <c r="R465" s="87">
        <v>13</v>
      </c>
      <c r="S465" s="87">
        <v>10</v>
      </c>
      <c r="T465" s="87">
        <v>1</v>
      </c>
      <c r="U465" s="87">
        <v>1</v>
      </c>
      <c r="V465" s="87">
        <v>5</v>
      </c>
      <c r="W465" s="87">
        <v>0</v>
      </c>
      <c r="X465" s="87">
        <v>4</v>
      </c>
      <c r="Y465" s="87">
        <v>0</v>
      </c>
      <c r="Z465" s="87">
        <v>1</v>
      </c>
      <c r="AA465" s="87">
        <v>19</v>
      </c>
      <c r="AB465" s="87">
        <v>11</v>
      </c>
      <c r="AC465" s="87">
        <v>11</v>
      </c>
      <c r="AD465" s="87">
        <v>4</v>
      </c>
      <c r="AE465" s="87">
        <v>6</v>
      </c>
      <c r="AF465" s="87">
        <v>0</v>
      </c>
      <c r="AG465" s="87">
        <v>0</v>
      </c>
      <c r="AH465" s="87">
        <v>17</v>
      </c>
      <c r="AI465" s="87">
        <v>10</v>
      </c>
      <c r="AJ465" s="87">
        <v>6</v>
      </c>
      <c r="AK465" s="87">
        <v>47</v>
      </c>
      <c r="AL465" s="87">
        <v>6</v>
      </c>
      <c r="AM465" s="87">
        <v>1</v>
      </c>
      <c r="AN465" s="87">
        <v>17</v>
      </c>
      <c r="AO465" s="87">
        <v>12</v>
      </c>
      <c r="AP465" s="87">
        <v>10</v>
      </c>
      <c r="AQ465" s="87">
        <v>21</v>
      </c>
      <c r="AR465" s="87">
        <v>90</v>
      </c>
      <c r="AS465" s="87">
        <v>4</v>
      </c>
      <c r="AT465" s="87">
        <v>55</v>
      </c>
      <c r="AU465" s="87">
        <v>4</v>
      </c>
      <c r="AV465" s="88">
        <v>15</v>
      </c>
      <c r="AW465" s="88">
        <v>15</v>
      </c>
      <c r="AX465" s="88">
        <v>23</v>
      </c>
      <c r="AY465" s="88">
        <v>23</v>
      </c>
      <c r="AZ465" s="88">
        <v>23</v>
      </c>
      <c r="BA465" s="88">
        <v>23</v>
      </c>
      <c r="BB465" s="88">
        <v>23</v>
      </c>
      <c r="BC465" s="88">
        <v>23</v>
      </c>
      <c r="BD465" s="88">
        <v>23</v>
      </c>
      <c r="BE465" s="88">
        <v>19</v>
      </c>
      <c r="BF465" s="88">
        <v>23</v>
      </c>
      <c r="BG465" s="88">
        <v>20</v>
      </c>
      <c r="BH465" s="88">
        <v>20</v>
      </c>
      <c r="BI465" s="88">
        <v>20</v>
      </c>
      <c r="BJ465" s="88">
        <v>20</v>
      </c>
      <c r="BK465" s="88">
        <v>20</v>
      </c>
      <c r="BL465" s="88">
        <v>20</v>
      </c>
      <c r="BM465" s="88">
        <v>20</v>
      </c>
      <c r="BN465" s="131">
        <v>20</v>
      </c>
    </row>
    <row r="466" spans="1:66" x14ac:dyDescent="0.45">
      <c r="A466" s="78">
        <f t="shared" si="24"/>
        <v>134</v>
      </c>
      <c r="B466" s="79">
        <f t="shared" si="22"/>
        <v>0</v>
      </c>
      <c r="C466" s="140">
        <f t="shared" si="23"/>
        <v>25.333333333333332</v>
      </c>
      <c r="D466" s="140">
        <v>8</v>
      </c>
      <c r="E466" s="178" t="s">
        <v>125</v>
      </c>
      <c r="F466" s="77" t="s">
        <v>602</v>
      </c>
      <c r="G466" s="77" t="s">
        <v>650</v>
      </c>
      <c r="H466" s="77" t="s">
        <v>586</v>
      </c>
      <c r="I466" s="179" t="s">
        <v>1127</v>
      </c>
      <c r="J466" s="87">
        <v>0</v>
      </c>
      <c r="K466" s="87">
        <v>0</v>
      </c>
      <c r="L466" s="87">
        <v>0</v>
      </c>
      <c r="M466" s="87">
        <v>0</v>
      </c>
      <c r="N466" s="87">
        <v>0</v>
      </c>
      <c r="O466" s="87">
        <v>0</v>
      </c>
      <c r="P466" s="87">
        <v>0</v>
      </c>
      <c r="Q466" s="87">
        <v>0</v>
      </c>
      <c r="R466" s="87">
        <v>0</v>
      </c>
      <c r="S466" s="87">
        <v>0</v>
      </c>
      <c r="T466" s="87">
        <v>0</v>
      </c>
      <c r="U466" s="87">
        <v>0</v>
      </c>
      <c r="V466" s="87">
        <v>1</v>
      </c>
      <c r="W466" s="87">
        <v>1</v>
      </c>
      <c r="X466" s="87">
        <v>10</v>
      </c>
      <c r="Y466" s="87">
        <v>10</v>
      </c>
      <c r="Z466" s="87">
        <v>1</v>
      </c>
      <c r="AA466" s="87">
        <v>1</v>
      </c>
      <c r="AB466" s="87">
        <v>10</v>
      </c>
      <c r="AC466" s="87">
        <v>1</v>
      </c>
      <c r="AD466" s="87">
        <v>1</v>
      </c>
      <c r="AE466" s="87">
        <v>1</v>
      </c>
      <c r="AF466" s="87">
        <v>11</v>
      </c>
      <c r="AG466" s="87">
        <v>3</v>
      </c>
      <c r="AH466" s="87">
        <v>2</v>
      </c>
      <c r="AI466" s="87">
        <v>11</v>
      </c>
      <c r="AJ466" s="87">
        <v>1</v>
      </c>
      <c r="AK466" s="87">
        <v>26</v>
      </c>
      <c r="AL466" s="87">
        <v>2</v>
      </c>
      <c r="AM466" s="87">
        <v>0</v>
      </c>
      <c r="AN466" s="87">
        <v>5</v>
      </c>
      <c r="AO466" s="87">
        <v>16</v>
      </c>
      <c r="AP466" s="87">
        <v>2</v>
      </c>
      <c r="AQ466" s="87">
        <v>4</v>
      </c>
      <c r="AR466" s="87">
        <v>3</v>
      </c>
      <c r="AS466" s="87">
        <v>8</v>
      </c>
      <c r="AT466" s="87">
        <v>61</v>
      </c>
      <c r="AU466" s="87">
        <v>7</v>
      </c>
      <c r="AV466" s="88">
        <v>0</v>
      </c>
      <c r="AW466" s="88">
        <v>4</v>
      </c>
      <c r="AX466" s="88">
        <v>0</v>
      </c>
      <c r="AY466" s="88">
        <v>0</v>
      </c>
      <c r="AZ466" s="88">
        <v>0</v>
      </c>
      <c r="BA466" s="88">
        <v>0</v>
      </c>
      <c r="BB466" s="88">
        <v>0</v>
      </c>
      <c r="BC466" s="88">
        <v>0</v>
      </c>
      <c r="BD466" s="88">
        <v>0</v>
      </c>
      <c r="BE466" s="88">
        <v>0</v>
      </c>
      <c r="BF466" s="88">
        <v>0</v>
      </c>
      <c r="BG466" s="88">
        <v>0</v>
      </c>
      <c r="BH466" s="88">
        <v>0</v>
      </c>
      <c r="BI466" s="88">
        <v>0</v>
      </c>
      <c r="BJ466" s="88">
        <v>0</v>
      </c>
      <c r="BK466" s="88">
        <v>0</v>
      </c>
      <c r="BL466" s="88">
        <v>0</v>
      </c>
      <c r="BM466" s="88">
        <v>0</v>
      </c>
      <c r="BN466" s="131">
        <v>0</v>
      </c>
    </row>
    <row r="467" spans="1:66" x14ac:dyDescent="0.45">
      <c r="A467" s="78">
        <f t="shared" si="24"/>
        <v>17</v>
      </c>
      <c r="B467" s="79">
        <f t="shared" si="22"/>
        <v>3</v>
      </c>
      <c r="C467" s="140">
        <f t="shared" si="23"/>
        <v>2.6666666666666665</v>
      </c>
      <c r="D467" s="140">
        <v>66</v>
      </c>
      <c r="E467" s="178" t="s">
        <v>125</v>
      </c>
      <c r="F467" s="77" t="s">
        <v>602</v>
      </c>
      <c r="G467" s="77" t="s">
        <v>650</v>
      </c>
      <c r="H467" s="77" t="s">
        <v>587</v>
      </c>
      <c r="I467" s="179" t="s">
        <v>1128</v>
      </c>
      <c r="J467" s="87">
        <v>0</v>
      </c>
      <c r="K467" s="87">
        <v>0</v>
      </c>
      <c r="L467" s="87">
        <v>0</v>
      </c>
      <c r="M467" s="87">
        <v>0</v>
      </c>
      <c r="N467" s="87">
        <v>0</v>
      </c>
      <c r="O467" s="87">
        <v>0</v>
      </c>
      <c r="P467" s="87">
        <v>0</v>
      </c>
      <c r="Q467" s="87">
        <v>0</v>
      </c>
      <c r="R467" s="87">
        <v>0</v>
      </c>
      <c r="S467" s="87">
        <v>0</v>
      </c>
      <c r="T467" s="87">
        <v>0</v>
      </c>
      <c r="U467" s="87">
        <v>0</v>
      </c>
      <c r="V467" s="87">
        <v>0</v>
      </c>
      <c r="W467" s="87">
        <v>0</v>
      </c>
      <c r="X467" s="87">
        <v>2</v>
      </c>
      <c r="Y467" s="87">
        <v>2</v>
      </c>
      <c r="Z467" s="87">
        <v>3</v>
      </c>
      <c r="AA467" s="87">
        <v>3</v>
      </c>
      <c r="AB467" s="87">
        <v>0</v>
      </c>
      <c r="AC467" s="87">
        <v>11</v>
      </c>
      <c r="AD467" s="87">
        <v>0</v>
      </c>
      <c r="AE467" s="87">
        <v>0</v>
      </c>
      <c r="AF467" s="87">
        <v>0</v>
      </c>
      <c r="AG467" s="87">
        <v>0</v>
      </c>
      <c r="AH467" s="87">
        <v>1</v>
      </c>
      <c r="AI467" s="87">
        <v>1</v>
      </c>
      <c r="AJ467" s="87">
        <v>2</v>
      </c>
      <c r="AK467" s="87">
        <v>0</v>
      </c>
      <c r="AL467" s="87">
        <v>0</v>
      </c>
      <c r="AM467" s="87">
        <v>0</v>
      </c>
      <c r="AN467" s="87">
        <v>0</v>
      </c>
      <c r="AO467" s="87">
        <v>5</v>
      </c>
      <c r="AP467" s="87">
        <v>0</v>
      </c>
      <c r="AQ467" s="87">
        <v>4</v>
      </c>
      <c r="AR467" s="87">
        <v>0</v>
      </c>
      <c r="AS467" s="87">
        <v>0</v>
      </c>
      <c r="AT467" s="87">
        <v>4</v>
      </c>
      <c r="AU467" s="87">
        <v>4</v>
      </c>
      <c r="AV467" s="88">
        <v>3</v>
      </c>
      <c r="AW467" s="88">
        <v>3</v>
      </c>
      <c r="AX467" s="88">
        <v>2</v>
      </c>
      <c r="AY467" s="88">
        <v>2</v>
      </c>
      <c r="AZ467" s="88">
        <v>2</v>
      </c>
      <c r="BA467" s="88">
        <v>2</v>
      </c>
      <c r="BB467" s="88">
        <v>2</v>
      </c>
      <c r="BC467" s="88">
        <v>2</v>
      </c>
      <c r="BD467" s="88">
        <v>2</v>
      </c>
      <c r="BE467" s="88">
        <v>2</v>
      </c>
      <c r="BF467" s="88">
        <v>2</v>
      </c>
      <c r="BG467" s="88">
        <v>2</v>
      </c>
      <c r="BH467" s="88">
        <v>2</v>
      </c>
      <c r="BI467" s="88">
        <v>2</v>
      </c>
      <c r="BJ467" s="88">
        <v>2</v>
      </c>
      <c r="BK467" s="88">
        <v>2</v>
      </c>
      <c r="BL467" s="88">
        <v>2</v>
      </c>
      <c r="BM467" s="88">
        <v>2</v>
      </c>
      <c r="BN467" s="131">
        <v>2</v>
      </c>
    </row>
    <row r="468" spans="1:66" ht="14.65" thickBot="1" x14ac:dyDescent="0.5">
      <c r="A468" s="95">
        <f t="shared" si="24"/>
        <v>50</v>
      </c>
      <c r="B468" s="96">
        <f t="shared" si="22"/>
        <v>5</v>
      </c>
      <c r="C468" s="141">
        <f t="shared" si="23"/>
        <v>1.6666666666666667</v>
      </c>
      <c r="D468" s="141">
        <v>86</v>
      </c>
      <c r="E468" s="180" t="s">
        <v>125</v>
      </c>
      <c r="F468" s="11" t="s">
        <v>602</v>
      </c>
      <c r="G468" s="11" t="s">
        <v>650</v>
      </c>
      <c r="H468" s="11" t="s">
        <v>588</v>
      </c>
      <c r="I468" s="181" t="s">
        <v>1129</v>
      </c>
      <c r="J468" s="138">
        <v>0</v>
      </c>
      <c r="K468" s="138">
        <v>0</v>
      </c>
      <c r="L468" s="138">
        <v>0</v>
      </c>
      <c r="M468" s="138">
        <v>0</v>
      </c>
      <c r="N468" s="138">
        <v>0</v>
      </c>
      <c r="O468" s="138">
        <v>0</v>
      </c>
      <c r="P468" s="138">
        <v>0</v>
      </c>
      <c r="Q468" s="138">
        <v>0</v>
      </c>
      <c r="R468" s="138">
        <v>0</v>
      </c>
      <c r="S468" s="138">
        <v>0</v>
      </c>
      <c r="T468" s="138">
        <v>0</v>
      </c>
      <c r="U468" s="138">
        <v>0</v>
      </c>
      <c r="V468" s="138">
        <v>0</v>
      </c>
      <c r="W468" s="138">
        <v>0</v>
      </c>
      <c r="X468" s="138">
        <v>5</v>
      </c>
      <c r="Y468" s="138">
        <v>1</v>
      </c>
      <c r="Z468" s="138">
        <v>1</v>
      </c>
      <c r="AA468" s="138">
        <v>0</v>
      </c>
      <c r="AB468" s="138">
        <v>1</v>
      </c>
      <c r="AC468" s="138">
        <v>2</v>
      </c>
      <c r="AD468" s="138">
        <v>2</v>
      </c>
      <c r="AE468" s="138">
        <v>1</v>
      </c>
      <c r="AF468" s="138">
        <v>0</v>
      </c>
      <c r="AG468" s="138">
        <v>0</v>
      </c>
      <c r="AH468" s="138">
        <v>0</v>
      </c>
      <c r="AI468" s="138">
        <v>3</v>
      </c>
      <c r="AJ468" s="138">
        <v>1</v>
      </c>
      <c r="AK468" s="138">
        <v>5</v>
      </c>
      <c r="AL468" s="138">
        <v>5</v>
      </c>
      <c r="AM468" s="138">
        <v>14</v>
      </c>
      <c r="AN468" s="138">
        <v>2</v>
      </c>
      <c r="AO468" s="138">
        <v>7</v>
      </c>
      <c r="AP468" s="138">
        <v>0</v>
      </c>
      <c r="AQ468" s="138">
        <v>12</v>
      </c>
      <c r="AR468" s="138">
        <v>0</v>
      </c>
      <c r="AS468" s="138">
        <v>3</v>
      </c>
      <c r="AT468" s="138">
        <v>2</v>
      </c>
      <c r="AU468" s="138">
        <v>0</v>
      </c>
      <c r="AV468" s="92">
        <v>5</v>
      </c>
      <c r="AW468" s="92">
        <v>3</v>
      </c>
      <c r="AX468" s="92">
        <v>3</v>
      </c>
      <c r="AY468" s="92">
        <v>3</v>
      </c>
      <c r="AZ468" s="92">
        <v>3</v>
      </c>
      <c r="BA468" s="92">
        <v>3</v>
      </c>
      <c r="BB468" s="92">
        <v>3</v>
      </c>
      <c r="BC468" s="92">
        <v>3</v>
      </c>
      <c r="BD468" s="92">
        <v>3</v>
      </c>
      <c r="BE468" s="92">
        <v>3</v>
      </c>
      <c r="BF468" s="92">
        <v>3</v>
      </c>
      <c r="BG468" s="92">
        <v>3</v>
      </c>
      <c r="BH468" s="92">
        <v>3</v>
      </c>
      <c r="BI468" s="92">
        <v>3</v>
      </c>
      <c r="BJ468" s="92">
        <v>3</v>
      </c>
      <c r="BK468" s="92">
        <v>3</v>
      </c>
      <c r="BL468" s="92">
        <v>3</v>
      </c>
      <c r="BM468" s="92">
        <v>3</v>
      </c>
      <c r="BN468" s="105">
        <v>3</v>
      </c>
    </row>
  </sheetData>
  <autoFilter ref="A7:BB468" xr:uid="{13DC881C-0F46-4E3B-B0FE-53AEE7ACAD73}"/>
  <mergeCells count="6">
    <mergeCell ref="C2:J2"/>
    <mergeCell ref="AK5:AU5"/>
    <mergeCell ref="AV5:BN5"/>
    <mergeCell ref="Y5:AJ5"/>
    <mergeCell ref="M5:X5"/>
    <mergeCell ref="J5:L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62BEB-9B04-4B76-BD5A-D7C5A1E8A871}">
  <dimension ref="A2:M463"/>
  <sheetViews>
    <sheetView showGridLines="0" workbookViewId="0">
      <selection activeCell="B3" sqref="B3"/>
    </sheetView>
  </sheetViews>
  <sheetFormatPr defaultRowHeight="14.25" x14ac:dyDescent="0.45"/>
  <cols>
    <col min="1" max="1" width="24" bestFit="1" customWidth="1"/>
    <col min="2" max="2" width="35" bestFit="1" customWidth="1"/>
    <col min="3" max="3" width="12.42578125" bestFit="1" customWidth="1"/>
    <col min="5" max="5" width="8.140625" bestFit="1" customWidth="1"/>
    <col min="6" max="6" width="11.42578125" style="4" bestFit="1" customWidth="1"/>
    <col min="7" max="7" width="8.5703125" style="4" bestFit="1" customWidth="1"/>
    <col min="8" max="8" width="12.7109375" style="4" bestFit="1" customWidth="1"/>
    <col min="9" max="9" width="6.85546875" bestFit="1" customWidth="1"/>
    <col min="10" max="10" width="12.5703125" bestFit="1" customWidth="1"/>
    <col min="11" max="12" width="13.42578125" style="2" bestFit="1" customWidth="1"/>
    <col min="13" max="13" width="43.5703125" customWidth="1"/>
  </cols>
  <sheetData>
    <row r="2" spans="1:13" ht="23.25" x14ac:dyDescent="0.7">
      <c r="B2" s="147" t="str">
        <f>""&amp;Master!D1&amp;" Division Forecast Accuracy Report"</f>
        <v>Region Division Forecast Accuracy Report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5" spans="1:13" ht="14.65" thickBot="1" x14ac:dyDescent="0.5">
      <c r="F5" s="5">
        <f>SUM(F9:F463)</f>
        <v>3735946.0701893601</v>
      </c>
      <c r="I5" s="6">
        <f>1-K5/F5</f>
        <v>0.55103781051762968</v>
      </c>
      <c r="J5" s="6">
        <f>1-L5/F5</f>
        <v>0.53319503858887352</v>
      </c>
      <c r="K5" s="7">
        <f>SUM(K9:K463)</f>
        <v>1677298.5274602724</v>
      </c>
      <c r="L5" s="7">
        <f>SUM(L9:L463)</f>
        <v>1743958.1611287941</v>
      </c>
    </row>
    <row r="6" spans="1:13" ht="14.65" thickBot="1" x14ac:dyDescent="0.5">
      <c r="A6" s="158"/>
      <c r="B6" s="159"/>
      <c r="C6" s="159"/>
      <c r="D6" s="159"/>
      <c r="E6" s="160"/>
      <c r="F6" s="164" t="s">
        <v>5</v>
      </c>
      <c r="G6" s="165"/>
      <c r="H6" s="166"/>
      <c r="I6" s="167" t="s">
        <v>3</v>
      </c>
      <c r="J6" s="168"/>
      <c r="K6" s="171" t="s">
        <v>91</v>
      </c>
      <c r="L6" s="172"/>
    </row>
    <row r="7" spans="1:13" ht="14.65" thickBot="1" x14ac:dyDescent="0.5">
      <c r="A7" s="161"/>
      <c r="B7" s="162"/>
      <c r="C7" s="162"/>
      <c r="D7" s="162"/>
      <c r="E7" s="163"/>
      <c r="F7" s="73"/>
      <c r="G7" s="156" t="s">
        <v>8</v>
      </c>
      <c r="H7" s="157"/>
      <c r="I7" s="169"/>
      <c r="J7" s="170"/>
      <c r="K7" s="173"/>
      <c r="L7" s="174"/>
    </row>
    <row r="8" spans="1:13" ht="14.65" thickBot="1" x14ac:dyDescent="0.5">
      <c r="A8" s="107" t="s">
        <v>126</v>
      </c>
      <c r="B8" s="99" t="s">
        <v>127</v>
      </c>
      <c r="C8" s="99" t="s">
        <v>11</v>
      </c>
      <c r="D8" s="99" t="s">
        <v>7</v>
      </c>
      <c r="E8" s="100" t="s">
        <v>9</v>
      </c>
      <c r="F8" s="114" t="s">
        <v>0</v>
      </c>
      <c r="G8" s="119" t="s">
        <v>1</v>
      </c>
      <c r="H8" s="120" t="s">
        <v>2</v>
      </c>
      <c r="I8" s="107" t="s">
        <v>1</v>
      </c>
      <c r="J8" s="100" t="s">
        <v>2</v>
      </c>
      <c r="K8" s="126" t="s">
        <v>1</v>
      </c>
      <c r="L8" s="127" t="s">
        <v>2</v>
      </c>
      <c r="M8" t="s">
        <v>10</v>
      </c>
    </row>
    <row r="9" spans="1:13" x14ac:dyDescent="0.45">
      <c r="A9" s="108" t="s">
        <v>594</v>
      </c>
      <c r="B9" s="109" t="s">
        <v>618</v>
      </c>
      <c r="C9" s="109" t="s">
        <v>249</v>
      </c>
      <c r="D9" s="109" t="s">
        <v>76</v>
      </c>
      <c r="E9" s="110">
        <v>21.9</v>
      </c>
      <c r="F9" s="116">
        <v>43.8</v>
      </c>
      <c r="G9" s="121">
        <v>0</v>
      </c>
      <c r="H9" s="123">
        <v>372.29999999999995</v>
      </c>
      <c r="I9" s="124">
        <f>IFERROR(1-K9/F9,1)</f>
        <v>0</v>
      </c>
      <c r="J9" s="125">
        <f>IFERROR(1-L9/F9,1)</f>
        <v>0</v>
      </c>
      <c r="K9" s="116">
        <f>IF(ABS(G9-F9)&gt;F9,F9,ABS(F9-G9))</f>
        <v>43.8</v>
      </c>
      <c r="L9" s="122">
        <f t="shared" ref="L9:L72" si="0">IF(ABS(H9-F9)&gt;F9,F9,ABS(F9-H9))</f>
        <v>43.8</v>
      </c>
    </row>
    <row r="10" spans="1:13" x14ac:dyDescent="0.45">
      <c r="A10" s="80" t="s">
        <v>594</v>
      </c>
      <c r="B10" s="77" t="s">
        <v>618</v>
      </c>
      <c r="C10" s="77" t="s">
        <v>250</v>
      </c>
      <c r="D10" s="77" t="s">
        <v>76</v>
      </c>
      <c r="E10" s="106">
        <v>63.44</v>
      </c>
      <c r="F10" s="83">
        <v>951.59999999999991</v>
      </c>
      <c r="G10" s="8">
        <v>6344</v>
      </c>
      <c r="H10" s="115">
        <v>5709.5999999999995</v>
      </c>
      <c r="I10" s="9">
        <f t="shared" ref="I10:I73" si="1">IFERROR(1-K10/F10,1)</f>
        <v>0</v>
      </c>
      <c r="J10" s="117">
        <f t="shared" ref="J10:J73" si="2">IFERROR(1-L10/F10,1)</f>
        <v>0</v>
      </c>
      <c r="K10" s="83">
        <f t="shared" ref="K10:K72" si="3">IF(ABS(G10-F10)&gt;F10,F10,ABS(F10-G10))</f>
        <v>951.59999999999991</v>
      </c>
      <c r="L10" s="10">
        <f t="shared" si="0"/>
        <v>951.59999999999991</v>
      </c>
    </row>
    <row r="11" spans="1:13" x14ac:dyDescent="0.45">
      <c r="A11" s="80" t="s">
        <v>592</v>
      </c>
      <c r="B11" s="77" t="s">
        <v>615</v>
      </c>
      <c r="C11" s="77" t="s">
        <v>230</v>
      </c>
      <c r="D11" s="77" t="s">
        <v>76</v>
      </c>
      <c r="E11" s="106">
        <v>3.3980139230481718</v>
      </c>
      <c r="F11" s="83">
        <v>7383.8842547836775</v>
      </c>
      <c r="G11" s="8">
        <v>7329.5160320149071</v>
      </c>
      <c r="H11" s="115">
        <v>9004.7368960776548</v>
      </c>
      <c r="I11" s="9">
        <f t="shared" si="1"/>
        <v>0.99263690750115052</v>
      </c>
      <c r="J11" s="117">
        <f t="shared" si="2"/>
        <v>0.78048780487804881</v>
      </c>
      <c r="K11" s="83">
        <f t="shared" si="3"/>
        <v>54.368222768770465</v>
      </c>
      <c r="L11" s="10">
        <f t="shared" si="0"/>
        <v>1620.8526412939773</v>
      </c>
    </row>
    <row r="12" spans="1:13" x14ac:dyDescent="0.45">
      <c r="A12" s="80" t="s">
        <v>592</v>
      </c>
      <c r="B12" s="77" t="s">
        <v>615</v>
      </c>
      <c r="C12" s="77" t="s">
        <v>226</v>
      </c>
      <c r="D12" s="77" t="s">
        <v>76</v>
      </c>
      <c r="E12" s="106">
        <v>1.4403803375777315</v>
      </c>
      <c r="F12" s="83">
        <v>4842.5586949363333</v>
      </c>
      <c r="G12" s="8">
        <v>6251.2506650873547</v>
      </c>
      <c r="H12" s="115">
        <v>6049.5974178264723</v>
      </c>
      <c r="I12" s="9">
        <f t="shared" si="1"/>
        <v>0.70910172516359316</v>
      </c>
      <c r="J12" s="117">
        <f t="shared" si="2"/>
        <v>0.75074360499702553</v>
      </c>
      <c r="K12" s="83">
        <f t="shared" si="3"/>
        <v>1408.6919701510215</v>
      </c>
      <c r="L12" s="10">
        <f t="shared" si="0"/>
        <v>1207.0387228901391</v>
      </c>
    </row>
    <row r="13" spans="1:13" x14ac:dyDescent="0.45">
      <c r="A13" s="80" t="s">
        <v>592</v>
      </c>
      <c r="B13" s="77" t="s">
        <v>615</v>
      </c>
      <c r="C13" s="77" t="s">
        <v>227</v>
      </c>
      <c r="D13" s="77" t="s">
        <v>76</v>
      </c>
      <c r="E13" s="106">
        <v>4.1071431891116053</v>
      </c>
      <c r="F13" s="83">
        <v>32520.359771385691</v>
      </c>
      <c r="G13" s="8">
        <v>34565.71707956327</v>
      </c>
      <c r="H13" s="115">
        <v>36964.288702004451</v>
      </c>
      <c r="I13" s="9">
        <f t="shared" si="1"/>
        <v>0.93710532962869408</v>
      </c>
      <c r="J13" s="117">
        <f t="shared" si="2"/>
        <v>0.86334933063905017</v>
      </c>
      <c r="K13" s="83">
        <f t="shared" si="3"/>
        <v>2045.3573081775794</v>
      </c>
      <c r="L13" s="10">
        <f t="shared" si="0"/>
        <v>4443.9289306187602</v>
      </c>
    </row>
    <row r="14" spans="1:13" x14ac:dyDescent="0.45">
      <c r="A14" s="80" t="s">
        <v>592</v>
      </c>
      <c r="B14" s="77" t="s">
        <v>615</v>
      </c>
      <c r="C14" s="77" t="s">
        <v>229</v>
      </c>
      <c r="D14" s="77" t="s">
        <v>76</v>
      </c>
      <c r="E14" s="106">
        <v>2.733116879294653</v>
      </c>
      <c r="F14" s="83">
        <v>23185.030487056541</v>
      </c>
      <c r="G14" s="8">
        <v>23646.927239657336</v>
      </c>
      <c r="H14" s="115">
        <v>23231.49347400455</v>
      </c>
      <c r="I14" s="9">
        <f t="shared" si="1"/>
        <v>0.9800778026641519</v>
      </c>
      <c r="J14" s="117">
        <f t="shared" si="2"/>
        <v>0.99799599198396793</v>
      </c>
      <c r="K14" s="83">
        <f t="shared" si="3"/>
        <v>461.89675260079457</v>
      </c>
      <c r="L14" s="10">
        <f t="shared" si="0"/>
        <v>46.46298694800862</v>
      </c>
    </row>
    <row r="15" spans="1:13" x14ac:dyDescent="0.45">
      <c r="A15" s="80" t="s">
        <v>592</v>
      </c>
      <c r="B15" s="77" t="s">
        <v>615</v>
      </c>
      <c r="C15" s="77" t="s">
        <v>228</v>
      </c>
      <c r="D15" s="77" t="s">
        <v>76</v>
      </c>
      <c r="E15" s="106">
        <v>4.2589707941009456</v>
      </c>
      <c r="F15" s="83">
        <v>56184.342715779676</v>
      </c>
      <c r="G15" s="8">
        <v>61226.964135995193</v>
      </c>
      <c r="H15" s="115">
        <v>59625.591117413242</v>
      </c>
      <c r="I15" s="9">
        <f t="shared" si="1"/>
        <v>0.910248635536689</v>
      </c>
      <c r="J15" s="117">
        <f t="shared" si="2"/>
        <v>0.93875075803517283</v>
      </c>
      <c r="K15" s="83">
        <f t="shared" si="3"/>
        <v>5042.621420215517</v>
      </c>
      <c r="L15" s="10">
        <f t="shared" si="0"/>
        <v>3441.2484016335657</v>
      </c>
    </row>
    <row r="16" spans="1:13" x14ac:dyDescent="0.45">
      <c r="A16" s="80" t="s">
        <v>596</v>
      </c>
      <c r="B16" s="77" t="s">
        <v>630</v>
      </c>
      <c r="C16" s="77" t="s">
        <v>343</v>
      </c>
      <c r="D16" s="77" t="s">
        <v>76</v>
      </c>
      <c r="E16" s="106">
        <v>35.945940992898272</v>
      </c>
      <c r="F16" s="83">
        <v>63732.153380408636</v>
      </c>
      <c r="G16" s="8">
        <v>81345.664466928793</v>
      </c>
      <c r="H16" s="115">
        <v>75486.476085086368</v>
      </c>
      <c r="I16" s="9">
        <f t="shared" si="1"/>
        <v>0.72363226170332762</v>
      </c>
      <c r="J16" s="117">
        <f t="shared" si="2"/>
        <v>0.81556683587140444</v>
      </c>
      <c r="K16" s="83">
        <f t="shared" si="3"/>
        <v>17613.511086520157</v>
      </c>
      <c r="L16" s="10">
        <f t="shared" si="0"/>
        <v>11754.322704677732</v>
      </c>
    </row>
    <row r="17" spans="1:13" x14ac:dyDescent="0.45">
      <c r="A17" s="80" t="s">
        <v>596</v>
      </c>
      <c r="B17" s="77" t="s">
        <v>630</v>
      </c>
      <c r="C17" s="77" t="s">
        <v>342</v>
      </c>
      <c r="D17" s="77" t="s">
        <v>76</v>
      </c>
      <c r="E17" s="106">
        <v>71.852492639008616</v>
      </c>
      <c r="F17" s="83">
        <v>38584.788547147626</v>
      </c>
      <c r="G17" s="8">
        <v>28525.439577686422</v>
      </c>
      <c r="H17" s="115">
        <v>39518.870951454737</v>
      </c>
      <c r="I17" s="9">
        <f t="shared" si="1"/>
        <v>0.73929236499068907</v>
      </c>
      <c r="J17" s="117">
        <f t="shared" si="2"/>
        <v>0.97579143389199252</v>
      </c>
      <c r="K17" s="83">
        <f t="shared" si="3"/>
        <v>10059.348969461204</v>
      </c>
      <c r="L17" s="10">
        <f t="shared" si="0"/>
        <v>934.08240430711157</v>
      </c>
    </row>
    <row r="18" spans="1:13" x14ac:dyDescent="0.45">
      <c r="A18" s="80" t="s">
        <v>601</v>
      </c>
      <c r="B18" s="77" t="s">
        <v>649</v>
      </c>
      <c r="C18" s="77" t="s">
        <v>515</v>
      </c>
      <c r="D18" s="77" t="s">
        <v>76</v>
      </c>
      <c r="E18" s="106">
        <v>5.1883080356380722</v>
      </c>
      <c r="F18" s="83">
        <v>12675.03653106381</v>
      </c>
      <c r="G18" s="8">
        <v>12415.621129281906</v>
      </c>
      <c r="H18" s="115">
        <v>16343.170312259927</v>
      </c>
      <c r="I18" s="9">
        <f t="shared" si="1"/>
        <v>0.97953336062218588</v>
      </c>
      <c r="J18" s="117">
        <f t="shared" si="2"/>
        <v>0.71060171919770776</v>
      </c>
      <c r="K18" s="83">
        <f t="shared" si="3"/>
        <v>259.41540178190371</v>
      </c>
      <c r="L18" s="10">
        <f t="shared" si="0"/>
        <v>3668.1337811961166</v>
      </c>
    </row>
    <row r="19" spans="1:13" x14ac:dyDescent="0.45">
      <c r="A19" s="80" t="s">
        <v>601</v>
      </c>
      <c r="B19" s="77" t="s">
        <v>649</v>
      </c>
      <c r="C19" s="77" t="s">
        <v>514</v>
      </c>
      <c r="D19" s="77" t="s">
        <v>76</v>
      </c>
      <c r="E19" s="106">
        <v>2.1774622838235298</v>
      </c>
      <c r="F19" s="83">
        <v>256.94054949117651</v>
      </c>
      <c r="G19" s="8">
        <v>452.91215503529418</v>
      </c>
      <c r="H19" s="115">
        <v>261.29547405882357</v>
      </c>
      <c r="I19" s="9">
        <f t="shared" si="1"/>
        <v>0.23728813559322037</v>
      </c>
      <c r="J19" s="117">
        <f t="shared" si="2"/>
        <v>0.98305084745762716</v>
      </c>
      <c r="K19" s="83">
        <f t="shared" si="3"/>
        <v>195.97160554411766</v>
      </c>
      <c r="L19" s="10">
        <f t="shared" si="0"/>
        <v>4.3549245676470605</v>
      </c>
    </row>
    <row r="20" spans="1:13" x14ac:dyDescent="0.45">
      <c r="A20" s="80" t="s">
        <v>590</v>
      </c>
      <c r="B20" s="77" t="s">
        <v>606</v>
      </c>
      <c r="C20" s="77" t="s">
        <v>150</v>
      </c>
      <c r="D20" s="77" t="s">
        <v>76</v>
      </c>
      <c r="E20" s="106">
        <v>6.093819557291666</v>
      </c>
      <c r="F20" s="83">
        <v>1803.7705889583331</v>
      </c>
      <c r="G20" s="8">
        <v>3071.2850568749996</v>
      </c>
      <c r="H20" s="115">
        <v>2620.3424096354165</v>
      </c>
      <c r="I20" s="9">
        <f t="shared" si="1"/>
        <v>0.29729729729729726</v>
      </c>
      <c r="J20" s="117">
        <f t="shared" si="2"/>
        <v>0.54729729729729715</v>
      </c>
      <c r="K20" s="83">
        <f t="shared" si="3"/>
        <v>1267.5144679166665</v>
      </c>
      <c r="L20" s="10">
        <f t="shared" si="0"/>
        <v>816.57182067708345</v>
      </c>
    </row>
    <row r="21" spans="1:13" x14ac:dyDescent="0.45">
      <c r="A21" s="80" t="s">
        <v>590</v>
      </c>
      <c r="B21" s="77" t="s">
        <v>606</v>
      </c>
      <c r="C21" s="77" t="s">
        <v>151</v>
      </c>
      <c r="D21" s="77" t="s">
        <v>76</v>
      </c>
      <c r="E21" s="106">
        <v>11.946142464396695</v>
      </c>
      <c r="F21" s="83">
        <v>5519.1178185512736</v>
      </c>
      <c r="G21" s="8">
        <v>9329.9372646938191</v>
      </c>
      <c r="H21" s="115">
        <v>10154.221094737191</v>
      </c>
      <c r="I21" s="9">
        <f t="shared" si="1"/>
        <v>0.30952380952380965</v>
      </c>
      <c r="J21" s="117">
        <f t="shared" si="2"/>
        <v>0.16017316017316019</v>
      </c>
      <c r="K21" s="83">
        <f t="shared" si="3"/>
        <v>3810.8194461425455</v>
      </c>
      <c r="L21" s="10">
        <f t="shared" si="0"/>
        <v>4635.1032761859178</v>
      </c>
    </row>
    <row r="22" spans="1:13" x14ac:dyDescent="0.45">
      <c r="A22" s="80" t="s">
        <v>590</v>
      </c>
      <c r="B22" s="77" t="s">
        <v>606</v>
      </c>
      <c r="C22" s="77" t="s">
        <v>152</v>
      </c>
      <c r="D22" s="77" t="s">
        <v>76</v>
      </c>
      <c r="E22" s="106">
        <v>11.88412489361702</v>
      </c>
      <c r="F22" s="83">
        <v>606.09036957446801</v>
      </c>
      <c r="G22" s="8">
        <v>808.12049276595735</v>
      </c>
      <c r="H22" s="115">
        <v>950.72999148936162</v>
      </c>
      <c r="I22" s="9">
        <f t="shared" si="1"/>
        <v>0.66666666666666674</v>
      </c>
      <c r="J22" s="117">
        <f t="shared" si="2"/>
        <v>0.43137254901960775</v>
      </c>
      <c r="K22" s="83">
        <f t="shared" si="3"/>
        <v>202.03012319148934</v>
      </c>
      <c r="L22" s="10">
        <f t="shared" si="0"/>
        <v>344.63962191489361</v>
      </c>
    </row>
    <row r="23" spans="1:13" x14ac:dyDescent="0.45">
      <c r="A23" s="80" t="s">
        <v>590</v>
      </c>
      <c r="B23" s="77" t="s">
        <v>606</v>
      </c>
      <c r="C23" s="77" t="s">
        <v>148</v>
      </c>
      <c r="D23" s="77" t="s">
        <v>76</v>
      </c>
      <c r="E23" s="106">
        <v>4.9269912825729705</v>
      </c>
      <c r="F23" s="83">
        <v>33262.118148650123</v>
      </c>
      <c r="G23" s="8">
        <v>54196.904108302675</v>
      </c>
      <c r="H23" s="115">
        <v>68977.877956021592</v>
      </c>
      <c r="I23" s="9">
        <f t="shared" si="1"/>
        <v>0.37061176122055983</v>
      </c>
      <c r="J23" s="117">
        <f t="shared" si="2"/>
        <v>0</v>
      </c>
      <c r="K23" s="83">
        <f t="shared" si="3"/>
        <v>20934.785959652552</v>
      </c>
      <c r="L23" s="10">
        <f t="shared" si="0"/>
        <v>33262.118148650123</v>
      </c>
      <c r="M23" t="s">
        <v>116</v>
      </c>
    </row>
    <row r="24" spans="1:13" x14ac:dyDescent="0.45">
      <c r="A24" s="80" t="s">
        <v>590</v>
      </c>
      <c r="B24" s="77" t="s">
        <v>606</v>
      </c>
      <c r="C24" s="77" t="s">
        <v>149</v>
      </c>
      <c r="D24" s="77" t="s">
        <v>76</v>
      </c>
      <c r="E24" s="106">
        <v>8.7186296567583668</v>
      </c>
      <c r="F24" s="83">
        <v>75233.055308167954</v>
      </c>
      <c r="G24" s="8">
        <v>134327.92712167616</v>
      </c>
      <c r="H24" s="115">
        <v>113342.18553785876</v>
      </c>
      <c r="I24" s="9">
        <f t="shared" si="1"/>
        <v>0.21450921311855387</v>
      </c>
      <c r="J24" s="117">
        <f t="shared" si="2"/>
        <v>0.49345231197125994</v>
      </c>
      <c r="K24" s="83">
        <f t="shared" si="3"/>
        <v>59094.871813508202</v>
      </c>
      <c r="L24" s="10">
        <f t="shared" si="0"/>
        <v>38109.130229690811</v>
      </c>
    </row>
    <row r="25" spans="1:13" x14ac:dyDescent="0.45">
      <c r="A25" s="80" t="s">
        <v>590</v>
      </c>
      <c r="B25" s="77" t="s">
        <v>606</v>
      </c>
      <c r="C25" s="77" t="s">
        <v>521</v>
      </c>
      <c r="D25" s="77" t="s">
        <v>76</v>
      </c>
      <c r="E25" s="106">
        <v>15</v>
      </c>
      <c r="F25" s="83">
        <v>0</v>
      </c>
      <c r="G25" s="8">
        <v>0</v>
      </c>
      <c r="H25" s="115">
        <v>0</v>
      </c>
      <c r="I25" s="9">
        <f t="shared" si="1"/>
        <v>1</v>
      </c>
      <c r="J25" s="117">
        <f t="shared" si="2"/>
        <v>1</v>
      </c>
      <c r="K25" s="83">
        <f t="shared" si="3"/>
        <v>0</v>
      </c>
      <c r="L25" s="10">
        <f t="shared" si="0"/>
        <v>0</v>
      </c>
    </row>
    <row r="26" spans="1:13" x14ac:dyDescent="0.45">
      <c r="A26" s="80" t="s">
        <v>600</v>
      </c>
      <c r="B26" s="77" t="s">
        <v>644</v>
      </c>
      <c r="C26" s="77" t="s">
        <v>492</v>
      </c>
      <c r="D26" s="77" t="s">
        <v>76</v>
      </c>
      <c r="E26" s="106">
        <v>3.01</v>
      </c>
      <c r="F26" s="83">
        <v>3049.1299999999997</v>
      </c>
      <c r="G26" s="8">
        <v>6020</v>
      </c>
      <c r="H26" s="115">
        <v>6200.5999999999995</v>
      </c>
      <c r="I26" s="9">
        <f t="shared" si="1"/>
        <v>2.5666337611056078E-2</v>
      </c>
      <c r="J26" s="117">
        <f t="shared" si="2"/>
        <v>0</v>
      </c>
      <c r="K26" s="83">
        <f t="shared" si="3"/>
        <v>2970.8700000000003</v>
      </c>
      <c r="L26" s="10">
        <f t="shared" si="0"/>
        <v>3049.1299999999997</v>
      </c>
    </row>
    <row r="27" spans="1:13" x14ac:dyDescent="0.45">
      <c r="A27" s="80" t="s">
        <v>600</v>
      </c>
      <c r="B27" s="77" t="s">
        <v>644</v>
      </c>
      <c r="C27" s="77" t="s">
        <v>493</v>
      </c>
      <c r="D27" s="77" t="s">
        <v>76</v>
      </c>
      <c r="E27" s="106">
        <v>1.85</v>
      </c>
      <c r="F27" s="83">
        <v>7.4</v>
      </c>
      <c r="G27" s="8">
        <v>185</v>
      </c>
      <c r="H27" s="115">
        <v>192.4</v>
      </c>
      <c r="I27" s="9">
        <f t="shared" si="1"/>
        <v>0</v>
      </c>
      <c r="J27" s="117">
        <f t="shared" si="2"/>
        <v>0</v>
      </c>
      <c r="K27" s="83">
        <f t="shared" si="3"/>
        <v>7.4</v>
      </c>
      <c r="L27" s="10">
        <f t="shared" si="0"/>
        <v>7.4</v>
      </c>
    </row>
    <row r="28" spans="1:13" x14ac:dyDescent="0.45">
      <c r="A28" s="80" t="s">
        <v>600</v>
      </c>
      <c r="B28" s="77" t="s">
        <v>644</v>
      </c>
      <c r="C28" s="77" t="s">
        <v>494</v>
      </c>
      <c r="D28" s="77" t="s">
        <v>76</v>
      </c>
      <c r="E28" s="106">
        <v>5.1190476190476186</v>
      </c>
      <c r="F28" s="83">
        <v>81.904761904761898</v>
      </c>
      <c r="G28" s="8">
        <v>153.57142857142856</v>
      </c>
      <c r="H28" s="115">
        <v>214.99999999999997</v>
      </c>
      <c r="I28" s="9">
        <f t="shared" si="1"/>
        <v>0.125</v>
      </c>
      <c r="J28" s="117">
        <f t="shared" si="2"/>
        <v>0</v>
      </c>
      <c r="K28" s="83">
        <f t="shared" si="3"/>
        <v>71.666666666666657</v>
      </c>
      <c r="L28" s="10">
        <f t="shared" si="0"/>
        <v>81.904761904761898</v>
      </c>
    </row>
    <row r="29" spans="1:13" x14ac:dyDescent="0.45">
      <c r="A29" s="80" t="s">
        <v>595</v>
      </c>
      <c r="B29" s="77" t="s">
        <v>619</v>
      </c>
      <c r="C29" s="77" t="s">
        <v>252</v>
      </c>
      <c r="D29" s="77" t="s">
        <v>76</v>
      </c>
      <c r="E29" s="106">
        <v>2.3842147895574786</v>
      </c>
      <c r="F29" s="83">
        <v>57.221154949379482</v>
      </c>
      <c r="G29" s="8">
        <v>71.526443686724363</v>
      </c>
      <c r="H29" s="115">
        <v>119.21073947787393</v>
      </c>
      <c r="I29" s="9">
        <f t="shared" si="1"/>
        <v>0.74999999999999978</v>
      </c>
      <c r="J29" s="117">
        <f t="shared" si="2"/>
        <v>0</v>
      </c>
      <c r="K29" s="83">
        <f t="shared" si="3"/>
        <v>14.305288737344881</v>
      </c>
      <c r="L29" s="10">
        <f t="shared" si="0"/>
        <v>57.221154949379482</v>
      </c>
    </row>
    <row r="30" spans="1:13" x14ac:dyDescent="0.45">
      <c r="A30" s="80" t="s">
        <v>595</v>
      </c>
      <c r="B30" s="77" t="s">
        <v>619</v>
      </c>
      <c r="C30" s="77" t="s">
        <v>253</v>
      </c>
      <c r="D30" s="77" t="s">
        <v>76</v>
      </c>
      <c r="E30" s="106">
        <v>4.6161970879854612</v>
      </c>
      <c r="F30" s="83">
        <v>18215.513709190629</v>
      </c>
      <c r="G30" s="8">
        <v>24987.474837265301</v>
      </c>
      <c r="H30" s="115">
        <v>24004.224857524398</v>
      </c>
      <c r="I30" s="9">
        <f t="shared" si="1"/>
        <v>0.62823112012164217</v>
      </c>
      <c r="J30" s="117">
        <f t="shared" si="2"/>
        <v>0.68220983274201719</v>
      </c>
      <c r="K30" s="83">
        <f t="shared" si="3"/>
        <v>6771.9611280746722</v>
      </c>
      <c r="L30" s="10">
        <f t="shared" si="0"/>
        <v>5788.7111483337685</v>
      </c>
    </row>
    <row r="31" spans="1:13" x14ac:dyDescent="0.45">
      <c r="A31" s="80" t="s">
        <v>595</v>
      </c>
      <c r="B31" s="77" t="s">
        <v>619</v>
      </c>
      <c r="C31" s="77" t="s">
        <v>255</v>
      </c>
      <c r="D31" s="77" t="s">
        <v>76</v>
      </c>
      <c r="E31" s="106">
        <v>4.008490858788142</v>
      </c>
      <c r="F31" s="83">
        <v>148.31416177516127</v>
      </c>
      <c r="G31" s="8">
        <v>200.4245429394071</v>
      </c>
      <c r="H31" s="115">
        <v>240.50945152728852</v>
      </c>
      <c r="I31" s="9">
        <f t="shared" si="1"/>
        <v>0.64864864864864868</v>
      </c>
      <c r="J31" s="117">
        <f t="shared" si="2"/>
        <v>0.37837837837837851</v>
      </c>
      <c r="K31" s="83">
        <f t="shared" si="3"/>
        <v>52.110381164245837</v>
      </c>
      <c r="L31" s="10">
        <f t="shared" si="0"/>
        <v>92.195289752127252</v>
      </c>
    </row>
    <row r="32" spans="1:13" x14ac:dyDescent="0.45">
      <c r="A32" s="80" t="s">
        <v>595</v>
      </c>
      <c r="B32" s="77" t="s">
        <v>619</v>
      </c>
      <c r="C32" s="77" t="s">
        <v>256</v>
      </c>
      <c r="D32" s="77" t="s">
        <v>76</v>
      </c>
      <c r="E32" s="106">
        <v>9.026333670516161</v>
      </c>
      <c r="F32" s="83">
        <v>34381.304950996055</v>
      </c>
      <c r="G32" s="8">
        <v>35861.623672960704</v>
      </c>
      <c r="H32" s="115">
        <v>54158.002023096968</v>
      </c>
      <c r="I32" s="9">
        <f t="shared" si="1"/>
        <v>0.95694407981097407</v>
      </c>
      <c r="J32" s="117">
        <f t="shared" si="2"/>
        <v>0.42478340771856116</v>
      </c>
      <c r="K32" s="83">
        <f t="shared" si="3"/>
        <v>1480.3187219646497</v>
      </c>
      <c r="L32" s="10">
        <f t="shared" si="0"/>
        <v>19776.697072100913</v>
      </c>
    </row>
    <row r="33" spans="1:12" x14ac:dyDescent="0.45">
      <c r="A33" s="80" t="s">
        <v>595</v>
      </c>
      <c r="B33" s="77" t="s">
        <v>619</v>
      </c>
      <c r="C33" s="77" t="s">
        <v>251</v>
      </c>
      <c r="D33" s="77" t="s">
        <v>76</v>
      </c>
      <c r="E33" s="106">
        <v>1.6225454203935601</v>
      </c>
      <c r="F33" s="83">
        <v>17.847999624329162</v>
      </c>
      <c r="G33" s="8">
        <v>42.18618093023256</v>
      </c>
      <c r="H33" s="115">
        <v>32.450908407871204</v>
      </c>
      <c r="I33" s="9">
        <f t="shared" si="1"/>
        <v>0</v>
      </c>
      <c r="J33" s="117">
        <f t="shared" si="2"/>
        <v>0.18181818181818188</v>
      </c>
      <c r="K33" s="83">
        <f t="shared" si="3"/>
        <v>17.847999624329162</v>
      </c>
      <c r="L33" s="10">
        <f t="shared" si="0"/>
        <v>14.602908783542041</v>
      </c>
    </row>
    <row r="34" spans="1:12" x14ac:dyDescent="0.45">
      <c r="A34" s="80" t="s">
        <v>595</v>
      </c>
      <c r="B34" s="77" t="s">
        <v>619</v>
      </c>
      <c r="C34" s="77" t="s">
        <v>254</v>
      </c>
      <c r="D34" s="77" t="s">
        <v>76</v>
      </c>
      <c r="E34" s="106">
        <v>2.200091160818713</v>
      </c>
      <c r="F34" s="83">
        <v>19.800820447368416</v>
      </c>
      <c r="G34" s="8">
        <v>41.801732055555547</v>
      </c>
      <c r="H34" s="115">
        <v>77.003190628654963</v>
      </c>
      <c r="I34" s="9">
        <f t="shared" si="1"/>
        <v>0</v>
      </c>
      <c r="J34" s="117">
        <f t="shared" si="2"/>
        <v>0</v>
      </c>
      <c r="K34" s="83">
        <f t="shared" si="3"/>
        <v>19.800820447368416</v>
      </c>
      <c r="L34" s="10">
        <f t="shared" si="0"/>
        <v>19.800820447368416</v>
      </c>
    </row>
    <row r="35" spans="1:12" x14ac:dyDescent="0.45">
      <c r="A35" s="80" t="s">
        <v>595</v>
      </c>
      <c r="B35" s="77" t="s">
        <v>619</v>
      </c>
      <c r="C35" s="77" t="s">
        <v>258</v>
      </c>
      <c r="D35" s="77" t="s">
        <v>76</v>
      </c>
      <c r="E35" s="106">
        <v>1.0442221140127681</v>
      </c>
      <c r="F35" s="83">
        <v>15448.221954704892</v>
      </c>
      <c r="G35" s="8">
        <v>17590.965732659093</v>
      </c>
      <c r="H35" s="115">
        <v>19840.220166242594</v>
      </c>
      <c r="I35" s="9">
        <f t="shared" si="1"/>
        <v>0.86129511964309846</v>
      </c>
      <c r="J35" s="117">
        <f t="shared" si="2"/>
        <v>0.71569555225091253</v>
      </c>
      <c r="K35" s="83">
        <f t="shared" si="3"/>
        <v>2142.7437779542015</v>
      </c>
      <c r="L35" s="10">
        <f t="shared" si="0"/>
        <v>4391.9982115377024</v>
      </c>
    </row>
    <row r="36" spans="1:12" x14ac:dyDescent="0.45">
      <c r="A36" s="80" t="s">
        <v>595</v>
      </c>
      <c r="B36" s="77" t="s">
        <v>619</v>
      </c>
      <c r="C36" s="77" t="s">
        <v>263</v>
      </c>
      <c r="D36" s="77" t="s">
        <v>76</v>
      </c>
      <c r="E36" s="106">
        <v>0.59341683425573266</v>
      </c>
      <c r="F36" s="83">
        <v>334.68709452023325</v>
      </c>
      <c r="G36" s="8">
        <v>321.63192416660712</v>
      </c>
      <c r="H36" s="115">
        <v>296.70841712786631</v>
      </c>
      <c r="I36" s="9">
        <f t="shared" si="1"/>
        <v>0.96099290780141844</v>
      </c>
      <c r="J36" s="117">
        <f t="shared" si="2"/>
        <v>0.8865248226950353</v>
      </c>
      <c r="K36" s="83">
        <f t="shared" si="3"/>
        <v>13.055170353626124</v>
      </c>
      <c r="L36" s="10">
        <f t="shared" si="0"/>
        <v>37.978677392366933</v>
      </c>
    </row>
    <row r="37" spans="1:12" x14ac:dyDescent="0.45">
      <c r="A37" s="80" t="s">
        <v>595</v>
      </c>
      <c r="B37" s="77" t="s">
        <v>619</v>
      </c>
      <c r="C37" s="77" t="s">
        <v>262</v>
      </c>
      <c r="D37" s="77" t="s">
        <v>76</v>
      </c>
      <c r="E37" s="106">
        <v>0.79783470273581136</v>
      </c>
      <c r="F37" s="83">
        <v>287.22049298489208</v>
      </c>
      <c r="G37" s="8">
        <v>279.24214595753398</v>
      </c>
      <c r="H37" s="115">
        <v>462.74412758677062</v>
      </c>
      <c r="I37" s="9">
        <f t="shared" si="1"/>
        <v>0.97222222222222232</v>
      </c>
      <c r="J37" s="117">
        <f t="shared" si="2"/>
        <v>0.38888888888888873</v>
      </c>
      <c r="K37" s="83">
        <f t="shared" si="3"/>
        <v>7.9783470273580974</v>
      </c>
      <c r="L37" s="10">
        <f t="shared" si="0"/>
        <v>175.52363460187854</v>
      </c>
    </row>
    <row r="38" spans="1:12" x14ac:dyDescent="0.45">
      <c r="A38" s="80" t="s">
        <v>595</v>
      </c>
      <c r="B38" s="77" t="s">
        <v>619</v>
      </c>
      <c r="C38" s="77" t="s">
        <v>257</v>
      </c>
      <c r="D38" s="77" t="s">
        <v>76</v>
      </c>
      <c r="E38" s="106">
        <v>1.9975266217086416</v>
      </c>
      <c r="F38" s="83">
        <v>57816.410538734919</v>
      </c>
      <c r="G38" s="8">
        <v>86754.578707428009</v>
      </c>
      <c r="H38" s="115">
        <v>91886.224598597517</v>
      </c>
      <c r="I38" s="9">
        <f t="shared" si="1"/>
        <v>0.49948175787728022</v>
      </c>
      <c r="J38" s="117">
        <f t="shared" si="2"/>
        <v>0.4107241569928135</v>
      </c>
      <c r="K38" s="83">
        <f t="shared" si="3"/>
        <v>28938.16816869309</v>
      </c>
      <c r="L38" s="10">
        <f t="shared" si="0"/>
        <v>34069.814059862598</v>
      </c>
    </row>
    <row r="39" spans="1:12" x14ac:dyDescent="0.45">
      <c r="A39" s="80" t="s">
        <v>595</v>
      </c>
      <c r="B39" s="77" t="s">
        <v>619</v>
      </c>
      <c r="C39" s="77" t="s">
        <v>264</v>
      </c>
      <c r="D39" s="77" t="s">
        <v>76</v>
      </c>
      <c r="E39" s="106">
        <v>0.81328709730625182</v>
      </c>
      <c r="F39" s="83">
        <v>165.91056785047536</v>
      </c>
      <c r="G39" s="8">
        <v>247.23927758110057</v>
      </c>
      <c r="H39" s="115">
        <v>284.65048405718812</v>
      </c>
      <c r="I39" s="9">
        <f t="shared" si="1"/>
        <v>0.50980392156862719</v>
      </c>
      <c r="J39" s="117">
        <f t="shared" si="2"/>
        <v>0.28431372549019607</v>
      </c>
      <c r="K39" s="83">
        <f t="shared" si="3"/>
        <v>81.328709730625206</v>
      </c>
      <c r="L39" s="10">
        <f t="shared" si="0"/>
        <v>118.73991620671276</v>
      </c>
    </row>
    <row r="40" spans="1:12" x14ac:dyDescent="0.45">
      <c r="A40" s="80" t="s">
        <v>595</v>
      </c>
      <c r="B40" s="77" t="s">
        <v>619</v>
      </c>
      <c r="C40" s="77" t="s">
        <v>261</v>
      </c>
      <c r="D40" s="77" t="s">
        <v>76</v>
      </c>
      <c r="E40" s="106">
        <v>1.1322981188078722</v>
      </c>
      <c r="F40" s="83">
        <v>1080.2124053427101</v>
      </c>
      <c r="G40" s="8">
        <v>834.50371356140181</v>
      </c>
      <c r="H40" s="115">
        <v>973.77638217477011</v>
      </c>
      <c r="I40" s="9">
        <f t="shared" si="1"/>
        <v>0.77253668763102723</v>
      </c>
      <c r="J40" s="117">
        <f t="shared" si="2"/>
        <v>0.90146750524109009</v>
      </c>
      <c r="K40" s="83">
        <f t="shared" si="3"/>
        <v>245.70869178130829</v>
      </c>
      <c r="L40" s="10">
        <f t="shared" si="0"/>
        <v>106.43602316793999</v>
      </c>
    </row>
    <row r="41" spans="1:12" x14ac:dyDescent="0.45">
      <c r="A41" s="80" t="s">
        <v>595</v>
      </c>
      <c r="B41" s="77" t="s">
        <v>619</v>
      </c>
      <c r="C41" s="77" t="s">
        <v>259</v>
      </c>
      <c r="D41" s="77" t="s">
        <v>76</v>
      </c>
      <c r="E41" s="106">
        <v>3.1864453895660541</v>
      </c>
      <c r="F41" s="83">
        <v>86021.279736725191</v>
      </c>
      <c r="G41" s="8">
        <v>88678.775191623281</v>
      </c>
      <c r="H41" s="115">
        <v>101966.25246611373</v>
      </c>
      <c r="I41" s="9">
        <f t="shared" si="1"/>
        <v>0.96910653430137794</v>
      </c>
      <c r="J41" s="117">
        <f t="shared" si="2"/>
        <v>0.81463920580826787</v>
      </c>
      <c r="K41" s="83">
        <f t="shared" si="3"/>
        <v>2657.4954548980895</v>
      </c>
      <c r="L41" s="10">
        <f t="shared" si="0"/>
        <v>15944.972729388537</v>
      </c>
    </row>
    <row r="42" spans="1:12" x14ac:dyDescent="0.45">
      <c r="A42" s="80" t="s">
        <v>595</v>
      </c>
      <c r="B42" s="77" t="s">
        <v>619</v>
      </c>
      <c r="C42" s="77" t="s">
        <v>266</v>
      </c>
      <c r="D42" s="77" t="s">
        <v>76</v>
      </c>
      <c r="E42" s="106">
        <v>1.4307505185450209</v>
      </c>
      <c r="F42" s="83">
        <v>3040.3448519081694</v>
      </c>
      <c r="G42" s="8">
        <v>927.12633601717357</v>
      </c>
      <c r="H42" s="115">
        <v>786.91278519976152</v>
      </c>
      <c r="I42" s="9">
        <f t="shared" si="1"/>
        <v>0.30494117647058816</v>
      </c>
      <c r="J42" s="117">
        <f t="shared" si="2"/>
        <v>0.25882352941176467</v>
      </c>
      <c r="K42" s="83">
        <f t="shared" si="3"/>
        <v>2113.2185158909961</v>
      </c>
      <c r="L42" s="10">
        <f t="shared" si="0"/>
        <v>2253.432066708408</v>
      </c>
    </row>
    <row r="43" spans="1:12" x14ac:dyDescent="0.45">
      <c r="A43" s="80" t="s">
        <v>595</v>
      </c>
      <c r="B43" s="77" t="s">
        <v>619</v>
      </c>
      <c r="C43" s="77" t="s">
        <v>265</v>
      </c>
      <c r="D43" s="77" t="s">
        <v>76</v>
      </c>
      <c r="E43" s="106">
        <v>2.1026105272133968</v>
      </c>
      <c r="F43" s="83">
        <v>313.2889685547961</v>
      </c>
      <c r="G43" s="8">
        <v>634.98837921844586</v>
      </c>
      <c r="H43" s="115">
        <v>693.8614739804209</v>
      </c>
      <c r="I43" s="9">
        <f t="shared" si="1"/>
        <v>0</v>
      </c>
      <c r="J43" s="117">
        <f t="shared" si="2"/>
        <v>0</v>
      </c>
      <c r="K43" s="83">
        <f t="shared" si="3"/>
        <v>313.2889685547961</v>
      </c>
      <c r="L43" s="10">
        <f t="shared" si="0"/>
        <v>313.2889685547961</v>
      </c>
    </row>
    <row r="44" spans="1:12" x14ac:dyDescent="0.45">
      <c r="A44" s="80" t="s">
        <v>595</v>
      </c>
      <c r="B44" s="77" t="s">
        <v>619</v>
      </c>
      <c r="C44" s="77" t="s">
        <v>260</v>
      </c>
      <c r="D44" s="77" t="s">
        <v>76</v>
      </c>
      <c r="E44" s="106">
        <v>7.4278288111608504</v>
      </c>
      <c r="F44" s="83">
        <v>0</v>
      </c>
      <c r="G44" s="8">
        <v>17559.38730958425</v>
      </c>
      <c r="H44" s="115">
        <v>17084.006265669956</v>
      </c>
      <c r="I44" s="9">
        <f t="shared" si="1"/>
        <v>1</v>
      </c>
      <c r="J44" s="117">
        <f t="shared" si="2"/>
        <v>1</v>
      </c>
      <c r="K44" s="83">
        <f t="shared" si="3"/>
        <v>0</v>
      </c>
      <c r="L44" s="10">
        <f t="shared" si="0"/>
        <v>0</v>
      </c>
    </row>
    <row r="45" spans="1:12" x14ac:dyDescent="0.45">
      <c r="A45" s="80" t="s">
        <v>595</v>
      </c>
      <c r="B45" s="77" t="s">
        <v>619</v>
      </c>
      <c r="C45" s="77" t="s">
        <v>267</v>
      </c>
      <c r="D45" s="77" t="s">
        <v>76</v>
      </c>
      <c r="E45" s="106">
        <v>2.0857666666666668</v>
      </c>
      <c r="F45" s="83">
        <v>47.972633333333334</v>
      </c>
      <c r="G45" s="8">
        <v>104.28833333333334</v>
      </c>
      <c r="H45" s="115">
        <v>93.859500000000011</v>
      </c>
      <c r="I45" s="9">
        <f t="shared" si="1"/>
        <v>0</v>
      </c>
      <c r="J45" s="117">
        <f t="shared" si="2"/>
        <v>4.3478260869565077E-2</v>
      </c>
      <c r="K45" s="83">
        <f t="shared" si="3"/>
        <v>47.972633333333334</v>
      </c>
      <c r="L45" s="10">
        <f t="shared" si="0"/>
        <v>45.886866666666677</v>
      </c>
    </row>
    <row r="46" spans="1:12" x14ac:dyDescent="0.45">
      <c r="A46" s="80" t="s">
        <v>595</v>
      </c>
      <c r="B46" s="77" t="s">
        <v>619</v>
      </c>
      <c r="C46" s="77" t="s">
        <v>268</v>
      </c>
      <c r="D46" s="77" t="s">
        <v>76</v>
      </c>
      <c r="E46" s="106">
        <v>3.3440008036155642</v>
      </c>
      <c r="F46" s="83">
        <v>100.32002410846692</v>
      </c>
      <c r="G46" s="8">
        <v>70.22401687592685</v>
      </c>
      <c r="H46" s="115">
        <v>83.600020090389108</v>
      </c>
      <c r="I46" s="9">
        <f t="shared" si="1"/>
        <v>0.7</v>
      </c>
      <c r="J46" s="117">
        <f t="shared" si="2"/>
        <v>0.83333333333333337</v>
      </c>
      <c r="K46" s="83">
        <f t="shared" si="3"/>
        <v>30.096007232540074</v>
      </c>
      <c r="L46" s="10">
        <f t="shared" si="0"/>
        <v>16.720004018077816</v>
      </c>
    </row>
    <row r="47" spans="1:12" x14ac:dyDescent="0.45">
      <c r="A47" s="80" t="s">
        <v>598</v>
      </c>
      <c r="B47" s="77" t="s">
        <v>658</v>
      </c>
      <c r="C47" s="77" t="s">
        <v>541</v>
      </c>
      <c r="D47" s="77" t="s">
        <v>76</v>
      </c>
      <c r="E47" s="106">
        <v>22.909359219330852</v>
      </c>
      <c r="F47" s="83">
        <v>7560.0885423791815</v>
      </c>
      <c r="G47" s="8">
        <v>10377.939726356875</v>
      </c>
      <c r="H47" s="115">
        <v>11454.679609665427</v>
      </c>
      <c r="I47" s="9">
        <f t="shared" si="1"/>
        <v>0.62727272727272743</v>
      </c>
      <c r="J47" s="117">
        <f t="shared" si="2"/>
        <v>0.48484848484848475</v>
      </c>
      <c r="K47" s="83">
        <f t="shared" si="3"/>
        <v>2817.8511839776938</v>
      </c>
      <c r="L47" s="10">
        <f t="shared" si="0"/>
        <v>3894.5910672862456</v>
      </c>
    </row>
    <row r="48" spans="1:12" x14ac:dyDescent="0.45">
      <c r="A48" s="80" t="s">
        <v>598</v>
      </c>
      <c r="B48" s="77" t="s">
        <v>658</v>
      </c>
      <c r="C48" s="77" t="s">
        <v>542</v>
      </c>
      <c r="D48" s="77" t="s">
        <v>76</v>
      </c>
      <c r="E48" s="106">
        <v>6.4036784848484851</v>
      </c>
      <c r="F48" s="83">
        <v>384.22070909090911</v>
      </c>
      <c r="G48" s="8">
        <v>365.00967363636363</v>
      </c>
      <c r="H48" s="115">
        <v>384.22070909090911</v>
      </c>
      <c r="I48" s="9">
        <f t="shared" si="1"/>
        <v>0.95</v>
      </c>
      <c r="J48" s="117">
        <f t="shared" si="2"/>
        <v>1</v>
      </c>
      <c r="K48" s="83">
        <f t="shared" si="3"/>
        <v>19.211035454545481</v>
      </c>
      <c r="L48" s="10">
        <f t="shared" si="0"/>
        <v>0</v>
      </c>
    </row>
    <row r="49" spans="1:12" x14ac:dyDescent="0.45">
      <c r="A49" s="80" t="s">
        <v>593</v>
      </c>
      <c r="B49" s="77" t="s">
        <v>655</v>
      </c>
      <c r="C49" s="77" t="s">
        <v>531</v>
      </c>
      <c r="D49" s="77" t="s">
        <v>76</v>
      </c>
      <c r="E49" s="106">
        <v>0</v>
      </c>
      <c r="F49" s="83">
        <v>0</v>
      </c>
      <c r="G49" s="8">
        <v>0</v>
      </c>
      <c r="H49" s="115">
        <v>0</v>
      </c>
      <c r="I49" s="9">
        <f t="shared" si="1"/>
        <v>1</v>
      </c>
      <c r="J49" s="117">
        <f t="shared" si="2"/>
        <v>1</v>
      </c>
      <c r="K49" s="83">
        <f t="shared" si="3"/>
        <v>0</v>
      </c>
      <c r="L49" s="10">
        <f t="shared" si="0"/>
        <v>0</v>
      </c>
    </row>
    <row r="50" spans="1:12" x14ac:dyDescent="0.45">
      <c r="A50" s="80" t="s">
        <v>593</v>
      </c>
      <c r="B50" s="77" t="s">
        <v>655</v>
      </c>
      <c r="C50" s="77" t="s">
        <v>529</v>
      </c>
      <c r="D50" s="77" t="s">
        <v>76</v>
      </c>
      <c r="E50" s="106">
        <v>0</v>
      </c>
      <c r="F50" s="83">
        <v>0</v>
      </c>
      <c r="G50" s="8">
        <v>0</v>
      </c>
      <c r="H50" s="115">
        <v>0</v>
      </c>
      <c r="I50" s="9">
        <f t="shared" si="1"/>
        <v>1</v>
      </c>
      <c r="J50" s="117">
        <f t="shared" si="2"/>
        <v>1</v>
      </c>
      <c r="K50" s="83">
        <f t="shared" si="3"/>
        <v>0</v>
      </c>
      <c r="L50" s="10">
        <f t="shared" si="0"/>
        <v>0</v>
      </c>
    </row>
    <row r="51" spans="1:12" x14ac:dyDescent="0.45">
      <c r="A51" s="80" t="s">
        <v>593</v>
      </c>
      <c r="B51" s="77" t="s">
        <v>655</v>
      </c>
      <c r="C51" s="77" t="s">
        <v>530</v>
      </c>
      <c r="D51" s="77" t="s">
        <v>76</v>
      </c>
      <c r="E51" s="106">
        <v>0</v>
      </c>
      <c r="F51" s="83">
        <v>0</v>
      </c>
      <c r="G51" s="8">
        <v>0</v>
      </c>
      <c r="H51" s="115">
        <v>0</v>
      </c>
      <c r="I51" s="9">
        <f t="shared" si="1"/>
        <v>1</v>
      </c>
      <c r="J51" s="117">
        <f t="shared" si="2"/>
        <v>1</v>
      </c>
      <c r="K51" s="83">
        <f t="shared" si="3"/>
        <v>0</v>
      </c>
      <c r="L51" s="10">
        <f t="shared" si="0"/>
        <v>0</v>
      </c>
    </row>
    <row r="52" spans="1:12" x14ac:dyDescent="0.45">
      <c r="A52" s="80" t="s">
        <v>593</v>
      </c>
      <c r="B52" s="77" t="s">
        <v>655</v>
      </c>
      <c r="C52" s="77" t="s">
        <v>532</v>
      </c>
      <c r="D52" s="77" t="s">
        <v>76</v>
      </c>
      <c r="E52" s="106">
        <v>0</v>
      </c>
      <c r="F52" s="83">
        <v>0</v>
      </c>
      <c r="G52" s="8">
        <v>0</v>
      </c>
      <c r="H52" s="115">
        <v>0</v>
      </c>
      <c r="I52" s="9">
        <f t="shared" si="1"/>
        <v>1</v>
      </c>
      <c r="J52" s="117">
        <f t="shared" si="2"/>
        <v>1</v>
      </c>
      <c r="K52" s="83">
        <f t="shared" si="3"/>
        <v>0</v>
      </c>
      <c r="L52" s="10">
        <f t="shared" si="0"/>
        <v>0</v>
      </c>
    </row>
    <row r="53" spans="1:12" x14ac:dyDescent="0.45">
      <c r="A53" s="80" t="s">
        <v>600</v>
      </c>
      <c r="B53" s="77" t="s">
        <v>661</v>
      </c>
      <c r="C53" s="77" t="s">
        <v>568</v>
      </c>
      <c r="D53" s="77" t="s">
        <v>76</v>
      </c>
      <c r="E53" s="106">
        <v>24.03</v>
      </c>
      <c r="F53" s="83">
        <v>0</v>
      </c>
      <c r="G53" s="8">
        <v>11173.95</v>
      </c>
      <c r="H53" s="115">
        <v>0</v>
      </c>
      <c r="I53" s="9">
        <f t="shared" si="1"/>
        <v>1</v>
      </c>
      <c r="J53" s="117">
        <f t="shared" si="2"/>
        <v>1</v>
      </c>
      <c r="K53" s="83">
        <f t="shared" si="3"/>
        <v>0</v>
      </c>
      <c r="L53" s="10">
        <f t="shared" si="0"/>
        <v>0</v>
      </c>
    </row>
    <row r="54" spans="1:12" x14ac:dyDescent="0.45">
      <c r="A54" s="80" t="s">
        <v>595</v>
      </c>
      <c r="B54" s="77" t="s">
        <v>620</v>
      </c>
      <c r="C54" s="77" t="s">
        <v>271</v>
      </c>
      <c r="D54" s="77" t="s">
        <v>76</v>
      </c>
      <c r="E54" s="106">
        <v>513.2721307016202</v>
      </c>
      <c r="F54" s="83">
        <v>0</v>
      </c>
      <c r="G54" s="8">
        <v>0</v>
      </c>
      <c r="H54" s="115">
        <v>513.2721307016202</v>
      </c>
      <c r="I54" s="9">
        <f t="shared" si="1"/>
        <v>1</v>
      </c>
      <c r="J54" s="117">
        <f t="shared" si="2"/>
        <v>1</v>
      </c>
      <c r="K54" s="83">
        <f t="shared" si="3"/>
        <v>0</v>
      </c>
      <c r="L54" s="10">
        <f t="shared" si="0"/>
        <v>0</v>
      </c>
    </row>
    <row r="55" spans="1:12" x14ac:dyDescent="0.45">
      <c r="A55" s="80" t="s">
        <v>595</v>
      </c>
      <c r="B55" s="77" t="s">
        <v>620</v>
      </c>
      <c r="C55" s="77" t="s">
        <v>270</v>
      </c>
      <c r="D55" s="77" t="s">
        <v>76</v>
      </c>
      <c r="E55" s="106">
        <v>230.97102775419356</v>
      </c>
      <c r="F55" s="83">
        <v>0</v>
      </c>
      <c r="G55" s="8">
        <v>0</v>
      </c>
      <c r="H55" s="115">
        <v>230.97102775419356</v>
      </c>
      <c r="I55" s="9">
        <f t="shared" si="1"/>
        <v>1</v>
      </c>
      <c r="J55" s="117">
        <f t="shared" si="2"/>
        <v>1</v>
      </c>
      <c r="K55" s="83">
        <f t="shared" si="3"/>
        <v>0</v>
      </c>
      <c r="L55" s="10">
        <f t="shared" si="0"/>
        <v>0</v>
      </c>
    </row>
    <row r="56" spans="1:12" x14ac:dyDescent="0.45">
      <c r="A56" s="80" t="s">
        <v>595</v>
      </c>
      <c r="B56" s="77" t="s">
        <v>620</v>
      </c>
      <c r="C56" s="77" t="s">
        <v>269</v>
      </c>
      <c r="D56" s="77" t="s">
        <v>76</v>
      </c>
      <c r="E56" s="106">
        <v>230.97102775419356</v>
      </c>
      <c r="F56" s="83">
        <v>0</v>
      </c>
      <c r="G56" s="8">
        <v>0</v>
      </c>
      <c r="H56" s="115">
        <v>230.97102775419356</v>
      </c>
      <c r="I56" s="9">
        <f t="shared" si="1"/>
        <v>1</v>
      </c>
      <c r="J56" s="117">
        <f t="shared" si="2"/>
        <v>1</v>
      </c>
      <c r="K56" s="83">
        <f t="shared" si="3"/>
        <v>0</v>
      </c>
      <c r="L56" s="10">
        <f t="shared" si="0"/>
        <v>0</v>
      </c>
    </row>
    <row r="57" spans="1:12" x14ac:dyDescent="0.45">
      <c r="A57" s="80" t="s">
        <v>595</v>
      </c>
      <c r="B57" s="77" t="s">
        <v>621</v>
      </c>
      <c r="C57" s="77" t="s">
        <v>278</v>
      </c>
      <c r="D57" s="77" t="s">
        <v>76</v>
      </c>
      <c r="E57" s="106">
        <v>1.9813322223578909</v>
      </c>
      <c r="F57" s="83">
        <v>1305.69793453385</v>
      </c>
      <c r="G57" s="8">
        <v>3152.2995657714046</v>
      </c>
      <c r="H57" s="115">
        <v>2278.5320557115747</v>
      </c>
      <c r="I57" s="9">
        <f t="shared" si="1"/>
        <v>0</v>
      </c>
      <c r="J57" s="117">
        <f t="shared" si="2"/>
        <v>0.25493171471927134</v>
      </c>
      <c r="K57" s="83">
        <f t="shared" si="3"/>
        <v>1305.69793453385</v>
      </c>
      <c r="L57" s="10">
        <f t="shared" si="0"/>
        <v>972.83412117772468</v>
      </c>
    </row>
    <row r="58" spans="1:12" x14ac:dyDescent="0.45">
      <c r="A58" s="80" t="s">
        <v>595</v>
      </c>
      <c r="B58" s="77" t="s">
        <v>621</v>
      </c>
      <c r="C58" s="77" t="s">
        <v>279</v>
      </c>
      <c r="D58" s="77" t="s">
        <v>76</v>
      </c>
      <c r="E58" s="106">
        <v>2.1578215527125981</v>
      </c>
      <c r="F58" s="83">
        <v>3219.4697566471964</v>
      </c>
      <c r="G58" s="8">
        <v>2528.9668597791651</v>
      </c>
      <c r="H58" s="115">
        <v>2805.1680185263776</v>
      </c>
      <c r="I58" s="9">
        <f t="shared" si="1"/>
        <v>0.78552278820375343</v>
      </c>
      <c r="J58" s="117">
        <f t="shared" si="2"/>
        <v>0.87131367292225204</v>
      </c>
      <c r="K58" s="83">
        <f t="shared" si="3"/>
        <v>690.50289686803126</v>
      </c>
      <c r="L58" s="10">
        <f t="shared" si="0"/>
        <v>414.30173812081875</v>
      </c>
    </row>
    <row r="59" spans="1:12" x14ac:dyDescent="0.45">
      <c r="A59" s="80" t="s">
        <v>595</v>
      </c>
      <c r="B59" s="77" t="s">
        <v>621</v>
      </c>
      <c r="C59" s="77" t="s">
        <v>280</v>
      </c>
      <c r="D59" s="77" t="s">
        <v>76</v>
      </c>
      <c r="E59" s="106">
        <v>2.283814392979183</v>
      </c>
      <c r="F59" s="83">
        <v>65650.528540579588</v>
      </c>
      <c r="G59" s="8">
        <v>159867.0075085428</v>
      </c>
      <c r="H59" s="115">
        <v>166718.45068748036</v>
      </c>
      <c r="I59" s="9">
        <f t="shared" si="1"/>
        <v>0</v>
      </c>
      <c r="J59" s="117">
        <f t="shared" si="2"/>
        <v>0</v>
      </c>
      <c r="K59" s="83">
        <f t="shared" si="3"/>
        <v>65650.528540579588</v>
      </c>
      <c r="L59" s="10">
        <f t="shared" si="0"/>
        <v>65650.528540579588</v>
      </c>
    </row>
    <row r="60" spans="1:12" x14ac:dyDescent="0.45">
      <c r="A60" s="80" t="s">
        <v>595</v>
      </c>
      <c r="B60" s="77" t="s">
        <v>621</v>
      </c>
      <c r="C60" s="77" t="s">
        <v>281</v>
      </c>
      <c r="D60" s="77" t="s">
        <v>76</v>
      </c>
      <c r="E60" s="106">
        <v>2.232655613860262</v>
      </c>
      <c r="F60" s="83">
        <v>62.514357188087338</v>
      </c>
      <c r="G60" s="8">
        <v>212.10228331672488</v>
      </c>
      <c r="H60" s="115">
        <v>223.26556138602621</v>
      </c>
      <c r="I60" s="9">
        <f t="shared" si="1"/>
        <v>0</v>
      </c>
      <c r="J60" s="117">
        <f t="shared" si="2"/>
        <v>0</v>
      </c>
      <c r="K60" s="83">
        <f t="shared" si="3"/>
        <v>62.514357188087338</v>
      </c>
      <c r="L60" s="10">
        <f t="shared" si="0"/>
        <v>62.514357188087338</v>
      </c>
    </row>
    <row r="61" spans="1:12" x14ac:dyDescent="0.45">
      <c r="A61" s="80" t="s">
        <v>595</v>
      </c>
      <c r="B61" s="77" t="s">
        <v>621</v>
      </c>
      <c r="C61" s="77" t="s">
        <v>282</v>
      </c>
      <c r="D61" s="77" t="s">
        <v>76</v>
      </c>
      <c r="E61" s="106">
        <v>2.8510517903464931</v>
      </c>
      <c r="F61" s="83">
        <v>125.4462787752457</v>
      </c>
      <c r="G61" s="8">
        <v>510.33827047202226</v>
      </c>
      <c r="H61" s="115">
        <v>342.12621484157916</v>
      </c>
      <c r="I61" s="9">
        <f t="shared" si="1"/>
        <v>0</v>
      </c>
      <c r="J61" s="117">
        <f t="shared" si="2"/>
        <v>0</v>
      </c>
      <c r="K61" s="83">
        <f t="shared" si="3"/>
        <v>125.4462787752457</v>
      </c>
      <c r="L61" s="10">
        <f t="shared" si="0"/>
        <v>125.4462787752457</v>
      </c>
    </row>
    <row r="62" spans="1:12" x14ac:dyDescent="0.45">
      <c r="A62" s="80" t="s">
        <v>595</v>
      </c>
      <c r="B62" s="77" t="s">
        <v>621</v>
      </c>
      <c r="C62" s="77" t="s">
        <v>283</v>
      </c>
      <c r="D62" s="77" t="s">
        <v>76</v>
      </c>
      <c r="E62" s="106">
        <v>3.4703026685400635</v>
      </c>
      <c r="F62" s="83">
        <v>34286.590365175827</v>
      </c>
      <c r="G62" s="8">
        <v>32797.830520372139</v>
      </c>
      <c r="H62" s="115">
        <v>38173.329353940702</v>
      </c>
      <c r="I62" s="9">
        <f t="shared" si="1"/>
        <v>0.95657894736842108</v>
      </c>
      <c r="J62" s="117">
        <f t="shared" si="2"/>
        <v>0.88663967611336025</v>
      </c>
      <c r="K62" s="83">
        <f t="shared" si="3"/>
        <v>1488.7598448036879</v>
      </c>
      <c r="L62" s="10">
        <f t="shared" si="0"/>
        <v>3886.7389887648751</v>
      </c>
    </row>
    <row r="63" spans="1:12" x14ac:dyDescent="0.45">
      <c r="A63" s="80" t="s">
        <v>595</v>
      </c>
      <c r="B63" s="77" t="s">
        <v>621</v>
      </c>
      <c r="C63" s="77" t="s">
        <v>272</v>
      </c>
      <c r="D63" s="77" t="s">
        <v>76</v>
      </c>
      <c r="E63" s="106">
        <v>1.7136</v>
      </c>
      <c r="F63" s="83">
        <v>0</v>
      </c>
      <c r="G63" s="8">
        <v>1.7136</v>
      </c>
      <c r="H63" s="115">
        <v>205.63200000000001</v>
      </c>
      <c r="I63" s="9">
        <f t="shared" si="1"/>
        <v>1</v>
      </c>
      <c r="J63" s="117">
        <f t="shared" si="2"/>
        <v>1</v>
      </c>
      <c r="K63" s="83">
        <f t="shared" si="3"/>
        <v>0</v>
      </c>
      <c r="L63" s="10">
        <f t="shared" si="0"/>
        <v>0</v>
      </c>
    </row>
    <row r="64" spans="1:12" x14ac:dyDescent="0.45">
      <c r="A64" s="80" t="s">
        <v>595</v>
      </c>
      <c r="B64" s="77" t="s">
        <v>621</v>
      </c>
      <c r="C64" s="77" t="s">
        <v>273</v>
      </c>
      <c r="D64" s="77" t="s">
        <v>76</v>
      </c>
      <c r="E64" s="106">
        <v>2.707131</v>
      </c>
      <c r="F64" s="83">
        <v>0</v>
      </c>
      <c r="G64" s="8">
        <v>0</v>
      </c>
      <c r="H64" s="115">
        <v>649.71144000000004</v>
      </c>
      <c r="I64" s="9">
        <f t="shared" si="1"/>
        <v>1</v>
      </c>
      <c r="J64" s="117">
        <f t="shared" si="2"/>
        <v>1</v>
      </c>
      <c r="K64" s="83">
        <f t="shared" si="3"/>
        <v>0</v>
      </c>
      <c r="L64" s="10">
        <f t="shared" si="0"/>
        <v>0</v>
      </c>
    </row>
    <row r="65" spans="1:12" x14ac:dyDescent="0.45">
      <c r="A65" s="80" t="s">
        <v>595</v>
      </c>
      <c r="B65" s="77" t="s">
        <v>621</v>
      </c>
      <c r="C65" s="77" t="s">
        <v>274</v>
      </c>
      <c r="D65" s="77" t="s">
        <v>76</v>
      </c>
      <c r="E65" s="106">
        <v>2.8730530870155873</v>
      </c>
      <c r="F65" s="83">
        <v>0</v>
      </c>
      <c r="G65" s="8">
        <v>4596.8849392249394</v>
      </c>
      <c r="H65" s="115">
        <v>4596.8849392249394</v>
      </c>
      <c r="I65" s="9">
        <f t="shared" si="1"/>
        <v>1</v>
      </c>
      <c r="J65" s="117">
        <f t="shared" si="2"/>
        <v>1</v>
      </c>
      <c r="K65" s="83">
        <f t="shared" si="3"/>
        <v>0</v>
      </c>
      <c r="L65" s="10">
        <f t="shared" si="0"/>
        <v>0</v>
      </c>
    </row>
    <row r="66" spans="1:12" x14ac:dyDescent="0.45">
      <c r="A66" s="80" t="s">
        <v>595</v>
      </c>
      <c r="B66" s="77" t="s">
        <v>621</v>
      </c>
      <c r="C66" s="77" t="s">
        <v>275</v>
      </c>
      <c r="D66" s="77" t="s">
        <v>76</v>
      </c>
      <c r="E66" s="106">
        <v>1.1759386532497307</v>
      </c>
      <c r="F66" s="83">
        <v>771.41575653182338</v>
      </c>
      <c r="G66" s="8">
        <v>832.56456650080929</v>
      </c>
      <c r="H66" s="115">
        <v>881.95398993729805</v>
      </c>
      <c r="I66" s="9">
        <f t="shared" si="1"/>
        <v>0.92073170731707332</v>
      </c>
      <c r="J66" s="117">
        <f t="shared" si="2"/>
        <v>0.85670731707317072</v>
      </c>
      <c r="K66" s="83">
        <f t="shared" si="3"/>
        <v>61.148809968985915</v>
      </c>
      <c r="L66" s="10">
        <f t="shared" si="0"/>
        <v>110.53823340547467</v>
      </c>
    </row>
    <row r="67" spans="1:12" x14ac:dyDescent="0.45">
      <c r="A67" s="80" t="s">
        <v>595</v>
      </c>
      <c r="B67" s="77" t="s">
        <v>621</v>
      </c>
      <c r="C67" s="77" t="s">
        <v>276</v>
      </c>
      <c r="D67" s="77" t="s">
        <v>76</v>
      </c>
      <c r="E67" s="106">
        <v>1.4403858896106334</v>
      </c>
      <c r="F67" s="83">
        <v>1971.8882828769572</v>
      </c>
      <c r="G67" s="8">
        <v>1728.4630675327601</v>
      </c>
      <c r="H67" s="115">
        <v>1800.4823620132918</v>
      </c>
      <c r="I67" s="9">
        <f t="shared" si="1"/>
        <v>0.87655222790357923</v>
      </c>
      <c r="J67" s="117">
        <f t="shared" si="2"/>
        <v>0.91307523739956165</v>
      </c>
      <c r="K67" s="83">
        <f t="shared" si="3"/>
        <v>243.42521534419711</v>
      </c>
      <c r="L67" s="10">
        <f t="shared" si="0"/>
        <v>171.40592086366541</v>
      </c>
    </row>
    <row r="68" spans="1:12" x14ac:dyDescent="0.45">
      <c r="A68" s="80" t="s">
        <v>595</v>
      </c>
      <c r="B68" s="77" t="s">
        <v>621</v>
      </c>
      <c r="C68" s="77" t="s">
        <v>277</v>
      </c>
      <c r="D68" s="77" t="s">
        <v>76</v>
      </c>
      <c r="E68" s="106">
        <v>1.650777113702061</v>
      </c>
      <c r="F68" s="83">
        <v>34687.779490221408</v>
      </c>
      <c r="G68" s="8">
        <v>47164.352915581585</v>
      </c>
      <c r="H68" s="115">
        <v>51174.090524763895</v>
      </c>
      <c r="I68" s="9">
        <f t="shared" si="1"/>
        <v>0.64031789844382048</v>
      </c>
      <c r="J68" s="117">
        <f t="shared" si="2"/>
        <v>0.52472279065340488</v>
      </c>
      <c r="K68" s="83">
        <f t="shared" si="3"/>
        <v>12476.573425360177</v>
      </c>
      <c r="L68" s="10">
        <f t="shared" si="0"/>
        <v>16486.311034542487</v>
      </c>
    </row>
    <row r="69" spans="1:12" x14ac:dyDescent="0.45">
      <c r="A69" s="80" t="s">
        <v>591</v>
      </c>
      <c r="B69" s="77" t="s">
        <v>653</v>
      </c>
      <c r="C69" s="77" t="s">
        <v>523</v>
      </c>
      <c r="D69" s="77" t="s">
        <v>76</v>
      </c>
      <c r="E69" s="106">
        <v>31.06</v>
      </c>
      <c r="F69" s="83">
        <v>29351.699999999997</v>
      </c>
      <c r="G69" s="8">
        <v>27954</v>
      </c>
      <c r="H69" s="115">
        <v>31060</v>
      </c>
      <c r="I69" s="9">
        <f t="shared" si="1"/>
        <v>0.95238095238095244</v>
      </c>
      <c r="J69" s="117">
        <f t="shared" si="2"/>
        <v>0.94179894179894164</v>
      </c>
      <c r="K69" s="83">
        <f t="shared" si="3"/>
        <v>1397.6999999999971</v>
      </c>
      <c r="L69" s="10">
        <f t="shared" si="0"/>
        <v>1708.3000000000029</v>
      </c>
    </row>
    <row r="70" spans="1:12" x14ac:dyDescent="0.45">
      <c r="A70" s="80" t="s">
        <v>591</v>
      </c>
      <c r="B70" s="77" t="s">
        <v>653</v>
      </c>
      <c r="C70" s="77" t="s">
        <v>524</v>
      </c>
      <c r="D70" s="77" t="s">
        <v>76</v>
      </c>
      <c r="E70" s="106">
        <v>34.69</v>
      </c>
      <c r="F70" s="83">
        <v>9019.4</v>
      </c>
      <c r="G70" s="8">
        <v>24283</v>
      </c>
      <c r="H70" s="115">
        <v>23242.3</v>
      </c>
      <c r="I70" s="9">
        <f t="shared" si="1"/>
        <v>0</v>
      </c>
      <c r="J70" s="117">
        <f t="shared" si="2"/>
        <v>0</v>
      </c>
      <c r="K70" s="83">
        <f t="shared" si="3"/>
        <v>9019.4</v>
      </c>
      <c r="L70" s="10">
        <f t="shared" si="0"/>
        <v>9019.4</v>
      </c>
    </row>
    <row r="71" spans="1:12" x14ac:dyDescent="0.45">
      <c r="A71" s="80" t="s">
        <v>590</v>
      </c>
      <c r="B71" s="77" t="s">
        <v>607</v>
      </c>
      <c r="C71" s="77" t="s">
        <v>153</v>
      </c>
      <c r="D71" s="77" t="s">
        <v>76</v>
      </c>
      <c r="E71" s="106">
        <v>3.2268689426388355</v>
      </c>
      <c r="F71" s="83">
        <v>3568.9170505585521</v>
      </c>
      <c r="G71" s="8">
        <v>6521.502133073087</v>
      </c>
      <c r="H71" s="115">
        <v>4033.5861782985444</v>
      </c>
      <c r="I71" s="9">
        <f t="shared" si="1"/>
        <v>0.17269439421338151</v>
      </c>
      <c r="J71" s="117">
        <f t="shared" si="2"/>
        <v>0.86980108499095843</v>
      </c>
      <c r="K71" s="83">
        <f t="shared" si="3"/>
        <v>2952.5850825145349</v>
      </c>
      <c r="L71" s="10">
        <f t="shared" si="0"/>
        <v>464.66912773999229</v>
      </c>
    </row>
    <row r="72" spans="1:12" x14ac:dyDescent="0.45">
      <c r="A72" s="80" t="s">
        <v>590</v>
      </c>
      <c r="B72" s="77" t="s">
        <v>607</v>
      </c>
      <c r="C72" s="77" t="s">
        <v>158</v>
      </c>
      <c r="D72" s="77" t="s">
        <v>76</v>
      </c>
      <c r="E72" s="106">
        <v>5.1570180049793768</v>
      </c>
      <c r="F72" s="83">
        <v>14310.724963817771</v>
      </c>
      <c r="G72" s="8">
        <v>14073.502135588718</v>
      </c>
      <c r="H72" s="115">
        <v>23206.581022407194</v>
      </c>
      <c r="I72" s="9">
        <f t="shared" si="1"/>
        <v>0.98342342342342337</v>
      </c>
      <c r="J72" s="117">
        <f t="shared" si="2"/>
        <v>0.37837837837837851</v>
      </c>
      <c r="K72" s="83">
        <f t="shared" si="3"/>
        <v>237.22282822905254</v>
      </c>
      <c r="L72" s="10">
        <f t="shared" si="0"/>
        <v>8895.8560585894229</v>
      </c>
    </row>
    <row r="73" spans="1:12" x14ac:dyDescent="0.45">
      <c r="A73" s="80" t="s">
        <v>590</v>
      </c>
      <c r="B73" s="77" t="s">
        <v>607</v>
      </c>
      <c r="C73" s="77" t="s">
        <v>159</v>
      </c>
      <c r="D73" s="77" t="s">
        <v>76</v>
      </c>
      <c r="E73" s="106">
        <v>7.7453957297358613</v>
      </c>
      <c r="F73" s="83">
        <v>2563.7259865425699</v>
      </c>
      <c r="G73" s="8">
        <v>9650.7630792508826</v>
      </c>
      <c r="H73" s="115">
        <v>4879.5993097335922</v>
      </c>
      <c r="I73" s="9">
        <f t="shared" si="1"/>
        <v>0</v>
      </c>
      <c r="J73" s="117">
        <f t="shared" si="2"/>
        <v>9.6676737160120818E-2</v>
      </c>
      <c r="K73" s="83">
        <f t="shared" ref="K73:K136" si="4">IF(ABS(G73-F73)&gt;F73,F73,ABS(F73-G73))</f>
        <v>2563.7259865425699</v>
      </c>
      <c r="L73" s="10">
        <f t="shared" ref="L73:L136" si="5">IF(ABS(H73-F73)&gt;F73,F73,ABS(F73-H73))</f>
        <v>2315.8733231910223</v>
      </c>
    </row>
    <row r="74" spans="1:12" x14ac:dyDescent="0.45">
      <c r="A74" s="80" t="s">
        <v>590</v>
      </c>
      <c r="B74" s="77" t="s">
        <v>607</v>
      </c>
      <c r="C74" s="77" t="s">
        <v>154</v>
      </c>
      <c r="D74" s="77" t="s">
        <v>76</v>
      </c>
      <c r="E74" s="106">
        <v>5.9735301127206801</v>
      </c>
      <c r="F74" s="83">
        <v>866.16186634449866</v>
      </c>
      <c r="G74" s="8">
        <v>1989.1855275359865</v>
      </c>
      <c r="H74" s="115">
        <v>1971.2649371978243</v>
      </c>
      <c r="I74" s="9">
        <f t="shared" ref="I74:I137" si="6">IFERROR(1-K74/F74,1)</f>
        <v>0</v>
      </c>
      <c r="J74" s="117">
        <f t="shared" ref="J74:J137" si="7">IFERROR(1-L74/F74,1)</f>
        <v>0</v>
      </c>
      <c r="K74" s="83">
        <f t="shared" si="4"/>
        <v>866.16186634449866</v>
      </c>
      <c r="L74" s="10">
        <f t="shared" si="5"/>
        <v>866.16186634449866</v>
      </c>
    </row>
    <row r="75" spans="1:12" x14ac:dyDescent="0.45">
      <c r="A75" s="80" t="s">
        <v>590</v>
      </c>
      <c r="B75" s="77" t="s">
        <v>607</v>
      </c>
      <c r="C75" s="77" t="s">
        <v>155</v>
      </c>
      <c r="D75" s="77" t="s">
        <v>76</v>
      </c>
      <c r="E75" s="106">
        <v>5.1317171689718544</v>
      </c>
      <c r="F75" s="83">
        <v>441.32767653157947</v>
      </c>
      <c r="G75" s="8">
        <v>477.24969671438248</v>
      </c>
      <c r="H75" s="115">
        <v>667.12323196634111</v>
      </c>
      <c r="I75" s="9">
        <f t="shared" si="6"/>
        <v>0.91860465116279066</v>
      </c>
      <c r="J75" s="117">
        <f t="shared" si="7"/>
        <v>0.48837209302325568</v>
      </c>
      <c r="K75" s="83">
        <f t="shared" si="4"/>
        <v>35.92202018280301</v>
      </c>
      <c r="L75" s="10">
        <f t="shared" si="5"/>
        <v>225.79555543476164</v>
      </c>
    </row>
    <row r="76" spans="1:12" x14ac:dyDescent="0.45">
      <c r="A76" s="80" t="s">
        <v>590</v>
      </c>
      <c r="B76" s="77" t="s">
        <v>607</v>
      </c>
      <c r="C76" s="77" t="s">
        <v>156</v>
      </c>
      <c r="D76" s="77" t="s">
        <v>76</v>
      </c>
      <c r="E76" s="106">
        <v>2.1340660081462608</v>
      </c>
      <c r="F76" s="83">
        <v>2787.0902066390167</v>
      </c>
      <c r="G76" s="8">
        <v>8352.7343558844641</v>
      </c>
      <c r="H76" s="115">
        <v>7469.2310285119129</v>
      </c>
      <c r="I76" s="9">
        <f t="shared" si="6"/>
        <v>0</v>
      </c>
      <c r="J76" s="117">
        <f t="shared" si="7"/>
        <v>0</v>
      </c>
      <c r="K76" s="83">
        <f t="shared" si="4"/>
        <v>2787.0902066390167</v>
      </c>
      <c r="L76" s="10">
        <f t="shared" si="5"/>
        <v>2787.0902066390167</v>
      </c>
    </row>
    <row r="77" spans="1:12" x14ac:dyDescent="0.45">
      <c r="A77" s="80" t="s">
        <v>590</v>
      </c>
      <c r="B77" s="77" t="s">
        <v>607</v>
      </c>
      <c r="C77" s="77" t="s">
        <v>160</v>
      </c>
      <c r="D77" s="77" t="s">
        <v>76</v>
      </c>
      <c r="E77" s="106">
        <v>6.9564151649048709</v>
      </c>
      <c r="F77" s="83">
        <v>1085.20076572516</v>
      </c>
      <c r="G77" s="8">
        <v>5579.0449622537062</v>
      </c>
      <c r="H77" s="115">
        <v>2434.7453077167047</v>
      </c>
      <c r="I77" s="9">
        <f t="shared" si="6"/>
        <v>0</v>
      </c>
      <c r="J77" s="117">
        <f t="shared" si="7"/>
        <v>0</v>
      </c>
      <c r="K77" s="83">
        <f t="shared" si="4"/>
        <v>1085.20076572516</v>
      </c>
      <c r="L77" s="10">
        <f t="shared" si="5"/>
        <v>1085.20076572516</v>
      </c>
    </row>
    <row r="78" spans="1:12" x14ac:dyDescent="0.45">
      <c r="A78" s="80" t="s">
        <v>590</v>
      </c>
      <c r="B78" s="77" t="s">
        <v>607</v>
      </c>
      <c r="C78" s="77" t="s">
        <v>157</v>
      </c>
      <c r="D78" s="77" t="s">
        <v>76</v>
      </c>
      <c r="E78" s="106">
        <v>3.4662258286913499</v>
      </c>
      <c r="F78" s="83">
        <v>13168.191923198438</v>
      </c>
      <c r="G78" s="8">
        <v>24904.832579147347</v>
      </c>
      <c r="H78" s="115">
        <v>23570.335635101179</v>
      </c>
      <c r="I78" s="9">
        <f t="shared" si="6"/>
        <v>0.10871281916293762</v>
      </c>
      <c r="J78" s="117">
        <f t="shared" si="7"/>
        <v>0.21005527770465904</v>
      </c>
      <c r="K78" s="83">
        <f t="shared" si="4"/>
        <v>11736.64065594891</v>
      </c>
      <c r="L78" s="10">
        <f t="shared" si="5"/>
        <v>10402.143711902741</v>
      </c>
    </row>
    <row r="79" spans="1:12" x14ac:dyDescent="0.45">
      <c r="A79" s="80" t="s">
        <v>590</v>
      </c>
      <c r="B79" s="77" t="s">
        <v>608</v>
      </c>
      <c r="C79" s="77" t="s">
        <v>161</v>
      </c>
      <c r="D79" s="77" t="s">
        <v>76</v>
      </c>
      <c r="E79" s="106">
        <v>5.6651475981896917</v>
      </c>
      <c r="F79" s="83">
        <v>15698.123994583635</v>
      </c>
      <c r="G79" s="8">
        <v>6639.5529850783187</v>
      </c>
      <c r="H79" s="115">
        <v>4532.1180785517536</v>
      </c>
      <c r="I79" s="9">
        <f t="shared" si="6"/>
        <v>0.42295200288704438</v>
      </c>
      <c r="J79" s="117">
        <f t="shared" si="7"/>
        <v>0.28870443883074703</v>
      </c>
      <c r="K79" s="83">
        <f t="shared" si="4"/>
        <v>9058.5710095053164</v>
      </c>
      <c r="L79" s="10">
        <f t="shared" si="5"/>
        <v>11166.005916031881</v>
      </c>
    </row>
    <row r="80" spans="1:12" x14ac:dyDescent="0.45">
      <c r="A80" s="80" t="s">
        <v>590</v>
      </c>
      <c r="B80" s="77" t="s">
        <v>608</v>
      </c>
      <c r="C80" s="77" t="s">
        <v>162</v>
      </c>
      <c r="D80" s="77" t="s">
        <v>76</v>
      </c>
      <c r="E80" s="106">
        <v>9.5091199090387484</v>
      </c>
      <c r="F80" s="83">
        <v>12314.310282205179</v>
      </c>
      <c r="G80" s="8">
        <v>1312.2585474473474</v>
      </c>
      <c r="H80" s="115">
        <v>3042.9183708923993</v>
      </c>
      <c r="I80" s="9">
        <f t="shared" si="6"/>
        <v>0.10656370656370651</v>
      </c>
      <c r="J80" s="117">
        <f t="shared" si="7"/>
        <v>0.24710424710424705</v>
      </c>
      <c r="K80" s="83">
        <f t="shared" si="4"/>
        <v>11002.051734757832</v>
      </c>
      <c r="L80" s="10">
        <f t="shared" si="5"/>
        <v>9271.3919113127795</v>
      </c>
    </row>
    <row r="81" spans="1:13" x14ac:dyDescent="0.45">
      <c r="A81" s="80" t="s">
        <v>590</v>
      </c>
      <c r="B81" s="77" t="s">
        <v>608</v>
      </c>
      <c r="C81" s="77" t="s">
        <v>163</v>
      </c>
      <c r="D81" s="77" t="s">
        <v>76</v>
      </c>
      <c r="E81" s="106">
        <v>11.5549</v>
      </c>
      <c r="F81" s="83">
        <v>127.1039</v>
      </c>
      <c r="G81" s="8">
        <v>2079.8820000000001</v>
      </c>
      <c r="H81" s="115">
        <v>3928.6660000000002</v>
      </c>
      <c r="I81" s="9">
        <f t="shared" si="6"/>
        <v>0</v>
      </c>
      <c r="J81" s="117">
        <f t="shared" si="7"/>
        <v>0</v>
      </c>
      <c r="K81" s="83">
        <f t="shared" si="4"/>
        <v>127.1039</v>
      </c>
      <c r="L81" s="10">
        <f t="shared" si="5"/>
        <v>127.1039</v>
      </c>
    </row>
    <row r="82" spans="1:13" x14ac:dyDescent="0.45">
      <c r="A82" s="80" t="s">
        <v>590</v>
      </c>
      <c r="B82" s="77" t="s">
        <v>608</v>
      </c>
      <c r="C82" s="77" t="s">
        <v>164</v>
      </c>
      <c r="D82" s="77" t="s">
        <v>76</v>
      </c>
      <c r="E82" s="106">
        <v>14.212770365421495</v>
      </c>
      <c r="F82" s="83">
        <v>246762.119084448</v>
      </c>
      <c r="G82" s="8">
        <v>5344.0016573984822</v>
      </c>
      <c r="H82" s="115">
        <v>11370.216292337196</v>
      </c>
      <c r="I82" s="9">
        <f t="shared" si="6"/>
        <v>2.1656491187651117E-2</v>
      </c>
      <c r="J82" s="117">
        <f t="shared" si="7"/>
        <v>4.6077640824789712E-2</v>
      </c>
      <c r="K82" s="83">
        <f t="shared" si="4"/>
        <v>241418.11742704952</v>
      </c>
      <c r="L82" s="10">
        <f t="shared" si="5"/>
        <v>235391.90279211081</v>
      </c>
    </row>
    <row r="83" spans="1:13" x14ac:dyDescent="0.45">
      <c r="A83" s="80" t="s">
        <v>590</v>
      </c>
      <c r="B83" s="77" t="s">
        <v>608</v>
      </c>
      <c r="C83" s="77" t="s">
        <v>165</v>
      </c>
      <c r="D83" s="77" t="s">
        <v>76</v>
      </c>
      <c r="E83" s="106">
        <v>18.17462091804094</v>
      </c>
      <c r="F83" s="83">
        <v>152903.08578347843</v>
      </c>
      <c r="G83" s="8">
        <v>21809.545101649128</v>
      </c>
      <c r="H83" s="115">
        <v>15448.4277803348</v>
      </c>
      <c r="I83" s="9">
        <f t="shared" si="6"/>
        <v>0.14263639605372636</v>
      </c>
      <c r="J83" s="117">
        <f t="shared" si="7"/>
        <v>0.10103411387138961</v>
      </c>
      <c r="K83" s="83">
        <f t="shared" si="4"/>
        <v>131093.5406818293</v>
      </c>
      <c r="L83" s="10">
        <f t="shared" si="5"/>
        <v>137454.65800314362</v>
      </c>
    </row>
    <row r="84" spans="1:13" x14ac:dyDescent="0.45">
      <c r="A84" s="80" t="s">
        <v>590</v>
      </c>
      <c r="B84" s="77" t="s">
        <v>609</v>
      </c>
      <c r="C84" s="77" t="s">
        <v>166</v>
      </c>
      <c r="D84" s="77" t="s">
        <v>76</v>
      </c>
      <c r="E84" s="106">
        <v>4.2834149558185617</v>
      </c>
      <c r="F84" s="83">
        <v>16521.131484592192</v>
      </c>
      <c r="G84" s="8">
        <v>22826.318299557115</v>
      </c>
      <c r="H84" s="115">
        <v>42834.149558185614</v>
      </c>
      <c r="I84" s="9">
        <f t="shared" si="6"/>
        <v>0.6183562354161265</v>
      </c>
      <c r="J84" s="117">
        <f t="shared" si="7"/>
        <v>0</v>
      </c>
      <c r="K84" s="83">
        <f t="shared" si="4"/>
        <v>6305.1868149649235</v>
      </c>
      <c r="L84" s="10">
        <f t="shared" si="5"/>
        <v>16521.131484592192</v>
      </c>
    </row>
    <row r="85" spans="1:13" x14ac:dyDescent="0.45">
      <c r="A85" s="80" t="s">
        <v>590</v>
      </c>
      <c r="B85" s="77" t="s">
        <v>609</v>
      </c>
      <c r="C85" s="77" t="s">
        <v>169</v>
      </c>
      <c r="D85" s="77" t="s">
        <v>76</v>
      </c>
      <c r="E85" s="106">
        <v>2.3071552625314395</v>
      </c>
      <c r="F85" s="83">
        <v>6554.6281008518199</v>
      </c>
      <c r="G85" s="8">
        <v>12161.015388803218</v>
      </c>
      <c r="H85" s="115">
        <v>10151.483155138334</v>
      </c>
      <c r="I85" s="9">
        <f t="shared" si="6"/>
        <v>0.14466737064413937</v>
      </c>
      <c r="J85" s="117">
        <f t="shared" si="7"/>
        <v>0.45124956001407956</v>
      </c>
      <c r="K85" s="83">
        <f t="shared" si="4"/>
        <v>5606.3872879513983</v>
      </c>
      <c r="L85" s="10">
        <f t="shared" si="5"/>
        <v>3596.8550542865141</v>
      </c>
    </row>
    <row r="86" spans="1:13" x14ac:dyDescent="0.45">
      <c r="A86" s="80" t="s">
        <v>590</v>
      </c>
      <c r="B86" s="77" t="s">
        <v>609</v>
      </c>
      <c r="C86" s="77" t="s">
        <v>177</v>
      </c>
      <c r="D86" s="77" t="s">
        <v>76</v>
      </c>
      <c r="E86" s="106">
        <v>2.6346188285623451</v>
      </c>
      <c r="F86" s="83">
        <v>453.15443851272335</v>
      </c>
      <c r="G86" s="8">
        <v>690.27013308333437</v>
      </c>
      <c r="H86" s="115">
        <v>869.42421342557384</v>
      </c>
      <c r="I86" s="9">
        <f t="shared" si="6"/>
        <v>0.4767441860465117</v>
      </c>
      <c r="J86" s="117">
        <f t="shared" si="7"/>
        <v>8.1395348837209336E-2</v>
      </c>
      <c r="K86" s="83">
        <f t="shared" si="4"/>
        <v>237.11569457061103</v>
      </c>
      <c r="L86" s="10">
        <f t="shared" si="5"/>
        <v>416.26977491285049</v>
      </c>
    </row>
    <row r="87" spans="1:13" x14ac:dyDescent="0.45">
      <c r="A87" s="80" t="s">
        <v>590</v>
      </c>
      <c r="B87" s="77" t="s">
        <v>609</v>
      </c>
      <c r="C87" s="77" t="s">
        <v>167</v>
      </c>
      <c r="D87" s="77" t="s">
        <v>76</v>
      </c>
      <c r="E87" s="106">
        <v>4.2498617259639593</v>
      </c>
      <c r="F87" s="83">
        <v>3242.6444969105009</v>
      </c>
      <c r="G87" s="8">
        <v>4606.8501109449317</v>
      </c>
      <c r="H87" s="115">
        <v>4462.3548122621569</v>
      </c>
      <c r="I87" s="9">
        <f t="shared" si="6"/>
        <v>0.57929226736566197</v>
      </c>
      <c r="J87" s="117">
        <f t="shared" si="7"/>
        <v>0.62385321100917446</v>
      </c>
      <c r="K87" s="83">
        <f t="shared" si="4"/>
        <v>1364.2056140344307</v>
      </c>
      <c r="L87" s="10">
        <f t="shared" si="5"/>
        <v>1219.7103153516559</v>
      </c>
    </row>
    <row r="88" spans="1:13" x14ac:dyDescent="0.45">
      <c r="A88" s="80" t="s">
        <v>590</v>
      </c>
      <c r="B88" s="77" t="s">
        <v>609</v>
      </c>
      <c r="C88" s="77" t="s">
        <v>170</v>
      </c>
      <c r="D88" s="77" t="s">
        <v>76</v>
      </c>
      <c r="E88" s="106">
        <v>4.2247352788684642</v>
      </c>
      <c r="F88" s="83">
        <v>1111.1053783424061</v>
      </c>
      <c r="G88" s="8">
        <v>2534.8411673210785</v>
      </c>
      <c r="H88" s="115">
        <v>2450.3464617437094</v>
      </c>
      <c r="I88" s="9">
        <f t="shared" si="6"/>
        <v>0</v>
      </c>
      <c r="J88" s="117">
        <f t="shared" si="7"/>
        <v>0</v>
      </c>
      <c r="K88" s="83">
        <f t="shared" si="4"/>
        <v>1111.1053783424061</v>
      </c>
      <c r="L88" s="10">
        <f t="shared" si="5"/>
        <v>1111.1053783424061</v>
      </c>
    </row>
    <row r="89" spans="1:13" x14ac:dyDescent="0.45">
      <c r="A89" s="80" t="s">
        <v>590</v>
      </c>
      <c r="B89" s="77" t="s">
        <v>609</v>
      </c>
      <c r="C89" s="77" t="s">
        <v>171</v>
      </c>
      <c r="D89" s="77" t="s">
        <v>76</v>
      </c>
      <c r="E89" s="106">
        <v>3.8016614117427525</v>
      </c>
      <c r="F89" s="83">
        <v>46718.617088906685</v>
      </c>
      <c r="G89" s="8">
        <v>142999.49400270364</v>
      </c>
      <c r="H89" s="115">
        <v>98843.196705311566</v>
      </c>
      <c r="I89" s="9">
        <f t="shared" si="6"/>
        <v>0</v>
      </c>
      <c r="J89" s="117">
        <f t="shared" si="7"/>
        <v>0</v>
      </c>
      <c r="K89" s="83">
        <f t="shared" si="4"/>
        <v>46718.617088906685</v>
      </c>
      <c r="L89" s="10">
        <f t="shared" si="5"/>
        <v>46718.617088906685</v>
      </c>
      <c r="M89" t="s">
        <v>117</v>
      </c>
    </row>
    <row r="90" spans="1:13" x14ac:dyDescent="0.45">
      <c r="A90" s="80" t="s">
        <v>590</v>
      </c>
      <c r="B90" s="77" t="s">
        <v>609</v>
      </c>
      <c r="C90" s="77" t="s">
        <v>178</v>
      </c>
      <c r="D90" s="77" t="s">
        <v>76</v>
      </c>
      <c r="E90" s="106">
        <v>4.8204289065203669</v>
      </c>
      <c r="F90" s="83">
        <v>14345.596425804611</v>
      </c>
      <c r="G90" s="8">
        <v>28922.573439122203</v>
      </c>
      <c r="H90" s="115">
        <v>21691.930079341651</v>
      </c>
      <c r="I90" s="9">
        <f t="shared" si="6"/>
        <v>0</v>
      </c>
      <c r="J90" s="117">
        <f t="shared" si="7"/>
        <v>0.48790322580645151</v>
      </c>
      <c r="K90" s="83">
        <f t="shared" si="4"/>
        <v>14345.596425804611</v>
      </c>
      <c r="L90" s="10">
        <f t="shared" si="5"/>
        <v>7346.3336535370399</v>
      </c>
    </row>
    <row r="91" spans="1:13" x14ac:dyDescent="0.45">
      <c r="A91" s="80" t="s">
        <v>590</v>
      </c>
      <c r="B91" s="77" t="s">
        <v>609</v>
      </c>
      <c r="C91" s="77" t="s">
        <v>168</v>
      </c>
      <c r="D91" s="77" t="s">
        <v>76</v>
      </c>
      <c r="E91" s="106">
        <v>8.0647196267524848</v>
      </c>
      <c r="F91" s="83">
        <v>42638.172666640385</v>
      </c>
      <c r="G91" s="8">
        <v>43001.085049844252</v>
      </c>
      <c r="H91" s="115">
        <v>32258.87850700994</v>
      </c>
      <c r="I91" s="9">
        <f t="shared" si="6"/>
        <v>0.9914885568375259</v>
      </c>
      <c r="J91" s="117">
        <f t="shared" si="7"/>
        <v>0.75657272555324384</v>
      </c>
      <c r="K91" s="83">
        <f t="shared" si="4"/>
        <v>362.91238320386765</v>
      </c>
      <c r="L91" s="10">
        <f t="shared" si="5"/>
        <v>10379.294159630444</v>
      </c>
    </row>
    <row r="92" spans="1:13" x14ac:dyDescent="0.45">
      <c r="A92" s="80" t="s">
        <v>590</v>
      </c>
      <c r="B92" s="77" t="s">
        <v>609</v>
      </c>
      <c r="C92" s="77" t="s">
        <v>172</v>
      </c>
      <c r="D92" s="77" t="s">
        <v>76</v>
      </c>
      <c r="E92" s="106">
        <v>8.5218775812980443</v>
      </c>
      <c r="F92" s="83">
        <v>18603.258759973629</v>
      </c>
      <c r="G92" s="8">
        <v>42592.344151327627</v>
      </c>
      <c r="H92" s="115">
        <v>26843.914381088838</v>
      </c>
      <c r="I92" s="9">
        <f t="shared" si="6"/>
        <v>0</v>
      </c>
      <c r="J92" s="117">
        <f t="shared" si="7"/>
        <v>0.55703160787906536</v>
      </c>
      <c r="K92" s="83">
        <f t="shared" si="4"/>
        <v>18603.258759973629</v>
      </c>
      <c r="L92" s="10">
        <f t="shared" si="5"/>
        <v>8240.6556211152092</v>
      </c>
    </row>
    <row r="93" spans="1:13" x14ac:dyDescent="0.45">
      <c r="A93" s="80" t="s">
        <v>590</v>
      </c>
      <c r="B93" s="77" t="s">
        <v>609</v>
      </c>
      <c r="C93" s="77" t="s">
        <v>173</v>
      </c>
      <c r="D93" s="77" t="s">
        <v>76</v>
      </c>
      <c r="E93" s="106">
        <v>1.7221663315020792</v>
      </c>
      <c r="F93" s="83">
        <v>304.82344067586803</v>
      </c>
      <c r="G93" s="8">
        <v>1377.7330652016633</v>
      </c>
      <c r="H93" s="115">
        <v>861.08316575103959</v>
      </c>
      <c r="I93" s="9">
        <f t="shared" si="6"/>
        <v>0</v>
      </c>
      <c r="J93" s="117">
        <f t="shared" si="7"/>
        <v>0</v>
      </c>
      <c r="K93" s="83">
        <f t="shared" si="4"/>
        <v>304.82344067586803</v>
      </c>
      <c r="L93" s="10">
        <f t="shared" si="5"/>
        <v>304.82344067586803</v>
      </c>
    </row>
    <row r="94" spans="1:13" x14ac:dyDescent="0.45">
      <c r="A94" s="80" t="s">
        <v>590</v>
      </c>
      <c r="B94" s="77" t="s">
        <v>609</v>
      </c>
      <c r="C94" s="77" t="s">
        <v>182</v>
      </c>
      <c r="D94" s="77" t="s">
        <v>76</v>
      </c>
      <c r="E94" s="106">
        <v>3.1373681453156586</v>
      </c>
      <c r="F94" s="83">
        <v>410.99522703635125</v>
      </c>
      <c r="G94" s="8">
        <v>815.71571778207124</v>
      </c>
      <c r="H94" s="115">
        <v>784.34203632891467</v>
      </c>
      <c r="I94" s="9">
        <f t="shared" si="6"/>
        <v>1.5267175572518998E-2</v>
      </c>
      <c r="J94" s="117">
        <f t="shared" si="7"/>
        <v>9.1603053435114323E-2</v>
      </c>
      <c r="K94" s="83">
        <f t="shared" si="4"/>
        <v>404.72049074571999</v>
      </c>
      <c r="L94" s="10">
        <f t="shared" si="5"/>
        <v>373.34680929256342</v>
      </c>
    </row>
    <row r="95" spans="1:13" x14ac:dyDescent="0.45">
      <c r="A95" s="80" t="s">
        <v>590</v>
      </c>
      <c r="B95" s="77" t="s">
        <v>609</v>
      </c>
      <c r="C95" s="77" t="s">
        <v>174</v>
      </c>
      <c r="D95" s="77" t="s">
        <v>76</v>
      </c>
      <c r="E95" s="106">
        <v>3.5680094104826532</v>
      </c>
      <c r="F95" s="83">
        <v>160.56042347171939</v>
      </c>
      <c r="G95" s="8">
        <v>1038.2907384504522</v>
      </c>
      <c r="H95" s="115">
        <v>892.00235262066326</v>
      </c>
      <c r="I95" s="9">
        <f t="shared" si="6"/>
        <v>0</v>
      </c>
      <c r="J95" s="117">
        <f t="shared" si="7"/>
        <v>0</v>
      </c>
      <c r="K95" s="83">
        <f t="shared" si="4"/>
        <v>160.56042347171939</v>
      </c>
      <c r="L95" s="10">
        <f t="shared" si="5"/>
        <v>160.56042347171939</v>
      </c>
    </row>
    <row r="96" spans="1:13" x14ac:dyDescent="0.45">
      <c r="A96" s="80" t="s">
        <v>590</v>
      </c>
      <c r="B96" s="77" t="s">
        <v>609</v>
      </c>
      <c r="C96" s="77" t="s">
        <v>179</v>
      </c>
      <c r="D96" s="77" t="s">
        <v>76</v>
      </c>
      <c r="E96" s="106">
        <v>2.162027963707954</v>
      </c>
      <c r="F96" s="83">
        <v>108.1013981853977</v>
      </c>
      <c r="G96" s="8">
        <v>2594.433556449545</v>
      </c>
      <c r="H96" s="115">
        <v>324.30419455619312</v>
      </c>
      <c r="I96" s="9">
        <f t="shared" si="6"/>
        <v>0</v>
      </c>
      <c r="J96" s="117">
        <f t="shared" si="7"/>
        <v>0</v>
      </c>
      <c r="K96" s="83">
        <f t="shared" si="4"/>
        <v>108.1013981853977</v>
      </c>
      <c r="L96" s="10">
        <f t="shared" si="5"/>
        <v>108.1013981853977</v>
      </c>
    </row>
    <row r="97" spans="1:12" x14ac:dyDescent="0.45">
      <c r="A97" s="80" t="s">
        <v>590</v>
      </c>
      <c r="B97" s="77" t="s">
        <v>609</v>
      </c>
      <c r="C97" s="77" t="s">
        <v>175</v>
      </c>
      <c r="D97" s="77" t="s">
        <v>76</v>
      </c>
      <c r="E97" s="106">
        <v>2.9546539432724557</v>
      </c>
      <c r="F97" s="83">
        <v>5040.6396272228094</v>
      </c>
      <c r="G97" s="8">
        <v>9324.8878449678705</v>
      </c>
      <c r="H97" s="115">
        <v>8273.0310411628761</v>
      </c>
      <c r="I97" s="9">
        <f t="shared" si="6"/>
        <v>0.15005861664712772</v>
      </c>
      <c r="J97" s="117">
        <f t="shared" si="7"/>
        <v>0.3587338804220398</v>
      </c>
      <c r="K97" s="83">
        <f t="shared" si="4"/>
        <v>4284.2482177450611</v>
      </c>
      <c r="L97" s="10">
        <f t="shared" si="5"/>
        <v>3232.3914139400667</v>
      </c>
    </row>
    <row r="98" spans="1:12" x14ac:dyDescent="0.45">
      <c r="A98" s="80" t="s">
        <v>590</v>
      </c>
      <c r="B98" s="77" t="s">
        <v>609</v>
      </c>
      <c r="C98" s="77" t="s">
        <v>180</v>
      </c>
      <c r="D98" s="77" t="s">
        <v>76</v>
      </c>
      <c r="E98" s="106">
        <v>4.4110491463098231</v>
      </c>
      <c r="F98" s="83">
        <v>3586.182955949886</v>
      </c>
      <c r="G98" s="8">
        <v>4411.0491463098233</v>
      </c>
      <c r="H98" s="115">
        <v>2095.2483444971658</v>
      </c>
      <c r="I98" s="9">
        <f t="shared" si="6"/>
        <v>0.76998769987699867</v>
      </c>
      <c r="J98" s="117">
        <f t="shared" si="7"/>
        <v>0.58425584255842555</v>
      </c>
      <c r="K98" s="83">
        <f t="shared" si="4"/>
        <v>824.86619035993726</v>
      </c>
      <c r="L98" s="10">
        <f t="shared" si="5"/>
        <v>1490.9346114527202</v>
      </c>
    </row>
    <row r="99" spans="1:12" x14ac:dyDescent="0.45">
      <c r="A99" s="80" t="s">
        <v>590</v>
      </c>
      <c r="B99" s="77" t="s">
        <v>609</v>
      </c>
      <c r="C99" s="77" t="s">
        <v>176</v>
      </c>
      <c r="D99" s="77" t="s">
        <v>76</v>
      </c>
      <c r="E99" s="106">
        <v>5.4635944172625983</v>
      </c>
      <c r="F99" s="83">
        <v>2316.5640329193416</v>
      </c>
      <c r="G99" s="8">
        <v>4502.0017998243811</v>
      </c>
      <c r="H99" s="115">
        <v>4917.2349755363384</v>
      </c>
      <c r="I99" s="9">
        <f t="shared" si="6"/>
        <v>5.6603773584905537E-2</v>
      </c>
      <c r="J99" s="117">
        <f t="shared" si="7"/>
        <v>0</v>
      </c>
      <c r="K99" s="83">
        <f t="shared" si="4"/>
        <v>2185.4377669050396</v>
      </c>
      <c r="L99" s="10">
        <f t="shared" si="5"/>
        <v>2316.5640329193416</v>
      </c>
    </row>
    <row r="100" spans="1:12" x14ac:dyDescent="0.45">
      <c r="A100" s="80" t="s">
        <v>590</v>
      </c>
      <c r="B100" s="77" t="s">
        <v>609</v>
      </c>
      <c r="C100" s="77" t="s">
        <v>181</v>
      </c>
      <c r="D100" s="77" t="s">
        <v>76</v>
      </c>
      <c r="E100" s="106">
        <v>3.3833449780670355</v>
      </c>
      <c r="F100" s="83">
        <v>3640.4791964001301</v>
      </c>
      <c r="G100" s="8">
        <v>20300.069868402214</v>
      </c>
      <c r="H100" s="115">
        <v>4060.0139736804426</v>
      </c>
      <c r="I100" s="9">
        <f t="shared" si="6"/>
        <v>0</v>
      </c>
      <c r="J100" s="117">
        <f t="shared" si="7"/>
        <v>0.88475836431226762</v>
      </c>
      <c r="K100" s="83">
        <f t="shared" si="4"/>
        <v>3640.4791964001301</v>
      </c>
      <c r="L100" s="10">
        <f t="shared" si="5"/>
        <v>419.53477728031248</v>
      </c>
    </row>
    <row r="101" spans="1:12" x14ac:dyDescent="0.45">
      <c r="A101" s="80" t="s">
        <v>590</v>
      </c>
      <c r="B101" s="77" t="s">
        <v>609</v>
      </c>
      <c r="C101" s="77" t="s">
        <v>183</v>
      </c>
      <c r="D101" s="77" t="s">
        <v>76</v>
      </c>
      <c r="E101" s="106">
        <v>4.2847140274630311</v>
      </c>
      <c r="F101" s="83">
        <v>2913.6055386748612</v>
      </c>
      <c r="G101" s="8">
        <v>7001.2227208745926</v>
      </c>
      <c r="H101" s="115">
        <v>5141.6568329556376</v>
      </c>
      <c r="I101" s="9">
        <f t="shared" si="6"/>
        <v>0</v>
      </c>
      <c r="J101" s="117">
        <f t="shared" si="7"/>
        <v>0.23529411764705876</v>
      </c>
      <c r="K101" s="83">
        <f t="shared" si="4"/>
        <v>2913.6055386748612</v>
      </c>
      <c r="L101" s="10">
        <f t="shared" si="5"/>
        <v>2228.0512942807763</v>
      </c>
    </row>
    <row r="102" spans="1:12" x14ac:dyDescent="0.45">
      <c r="A102" s="80" t="s">
        <v>590</v>
      </c>
      <c r="B102" s="77" t="s">
        <v>610</v>
      </c>
      <c r="C102" s="77" t="s">
        <v>190</v>
      </c>
      <c r="D102" s="77" t="s">
        <v>76</v>
      </c>
      <c r="E102" s="106">
        <v>0.71996987670865387</v>
      </c>
      <c r="F102" s="83">
        <v>2956.9162836424416</v>
      </c>
      <c r="G102" s="8">
        <v>3290.2623365585482</v>
      </c>
      <c r="H102" s="115">
        <v>3959.8343218975961</v>
      </c>
      <c r="I102" s="9">
        <f t="shared" si="6"/>
        <v>0.88726564402240082</v>
      </c>
      <c r="J102" s="117">
        <f t="shared" si="7"/>
        <v>0.66082298514730964</v>
      </c>
      <c r="K102" s="83">
        <f t="shared" si="4"/>
        <v>333.3460529161066</v>
      </c>
      <c r="L102" s="10">
        <f t="shared" si="5"/>
        <v>1002.9180382551544</v>
      </c>
    </row>
    <row r="103" spans="1:12" x14ac:dyDescent="0.45">
      <c r="A103" s="80" t="s">
        <v>590</v>
      </c>
      <c r="B103" s="77" t="s">
        <v>610</v>
      </c>
      <c r="C103" s="77" t="s">
        <v>191</v>
      </c>
      <c r="D103" s="77" t="s">
        <v>76</v>
      </c>
      <c r="E103" s="106">
        <v>1.1580693105356052</v>
      </c>
      <c r="F103" s="83">
        <v>1240.2922315836331</v>
      </c>
      <c r="G103" s="8">
        <v>1398.9477271270111</v>
      </c>
      <c r="H103" s="115">
        <v>1621.2970347498474</v>
      </c>
      <c r="I103" s="9">
        <f t="shared" si="6"/>
        <v>0.87208216619981316</v>
      </c>
      <c r="J103" s="117">
        <f t="shared" si="7"/>
        <v>0.69281045751633974</v>
      </c>
      <c r="K103" s="83">
        <f t="shared" si="4"/>
        <v>158.65549554337804</v>
      </c>
      <c r="L103" s="10">
        <f t="shared" si="5"/>
        <v>381.00480316621429</v>
      </c>
    </row>
    <row r="104" spans="1:12" x14ac:dyDescent="0.45">
      <c r="A104" s="80" t="s">
        <v>590</v>
      </c>
      <c r="B104" s="77" t="s">
        <v>610</v>
      </c>
      <c r="C104" s="77" t="s">
        <v>194</v>
      </c>
      <c r="D104" s="77" t="s">
        <v>76</v>
      </c>
      <c r="E104" s="106">
        <v>1.039169252066857</v>
      </c>
      <c r="F104" s="83">
        <v>1082.8143606536648</v>
      </c>
      <c r="G104" s="8">
        <v>1742.686835716119</v>
      </c>
      <c r="H104" s="115">
        <v>1454.8369528935998</v>
      </c>
      <c r="I104" s="9">
        <f t="shared" si="6"/>
        <v>0.39059500959692883</v>
      </c>
      <c r="J104" s="117">
        <f t="shared" si="7"/>
        <v>0.65642994241842589</v>
      </c>
      <c r="K104" s="83">
        <f t="shared" si="4"/>
        <v>659.87247506245421</v>
      </c>
      <c r="L104" s="10">
        <f t="shared" si="5"/>
        <v>372.02259223993497</v>
      </c>
    </row>
    <row r="105" spans="1:12" x14ac:dyDescent="0.45">
      <c r="A105" s="80" t="s">
        <v>590</v>
      </c>
      <c r="B105" s="77" t="s">
        <v>610</v>
      </c>
      <c r="C105" s="77" t="s">
        <v>188</v>
      </c>
      <c r="D105" s="77" t="s">
        <v>76</v>
      </c>
      <c r="E105" s="106">
        <v>0.66842688347698009</v>
      </c>
      <c r="F105" s="83">
        <v>20.721233387786384</v>
      </c>
      <c r="G105" s="8">
        <v>50.800443144250487</v>
      </c>
      <c r="H105" s="115">
        <v>53.474150678158409</v>
      </c>
      <c r="I105" s="9">
        <f t="shared" si="6"/>
        <v>0</v>
      </c>
      <c r="J105" s="117">
        <f t="shared" si="7"/>
        <v>0</v>
      </c>
      <c r="K105" s="83">
        <f t="shared" si="4"/>
        <v>20.721233387786384</v>
      </c>
      <c r="L105" s="10">
        <f t="shared" si="5"/>
        <v>20.721233387786384</v>
      </c>
    </row>
    <row r="106" spans="1:12" x14ac:dyDescent="0.45">
      <c r="A106" s="80" t="s">
        <v>590</v>
      </c>
      <c r="B106" s="77" t="s">
        <v>610</v>
      </c>
      <c r="C106" s="77" t="s">
        <v>192</v>
      </c>
      <c r="D106" s="77" t="s">
        <v>76</v>
      </c>
      <c r="E106" s="106">
        <v>2.2179606459280627</v>
      </c>
      <c r="F106" s="83">
        <v>346.0018607647778</v>
      </c>
      <c r="G106" s="8">
        <v>294.98876590843236</v>
      </c>
      <c r="H106" s="115">
        <v>554.49016148201565</v>
      </c>
      <c r="I106" s="9">
        <f t="shared" si="6"/>
        <v>0.85256410256410253</v>
      </c>
      <c r="J106" s="117">
        <f t="shared" si="7"/>
        <v>0.39743589743589758</v>
      </c>
      <c r="K106" s="83">
        <f t="shared" si="4"/>
        <v>51.013094856345447</v>
      </c>
      <c r="L106" s="10">
        <f t="shared" si="5"/>
        <v>208.48830071723785</v>
      </c>
    </row>
    <row r="107" spans="1:12" x14ac:dyDescent="0.45">
      <c r="A107" s="80" t="s">
        <v>590</v>
      </c>
      <c r="B107" s="77" t="s">
        <v>610</v>
      </c>
      <c r="C107" s="77" t="s">
        <v>184</v>
      </c>
      <c r="D107" s="77" t="s">
        <v>76</v>
      </c>
      <c r="E107" s="106">
        <v>1.0200563973960548</v>
      </c>
      <c r="F107" s="83">
        <v>3024.4672182793024</v>
      </c>
      <c r="G107" s="8">
        <v>4804.4656317354184</v>
      </c>
      <c r="H107" s="115">
        <v>5406.2989061990902</v>
      </c>
      <c r="I107" s="9">
        <f t="shared" si="6"/>
        <v>0.4114671163575041</v>
      </c>
      <c r="J107" s="117">
        <f t="shared" si="7"/>
        <v>0.21247892074198993</v>
      </c>
      <c r="K107" s="83">
        <f t="shared" si="4"/>
        <v>1779.9984134561159</v>
      </c>
      <c r="L107" s="10">
        <f t="shared" si="5"/>
        <v>2381.8316879197878</v>
      </c>
    </row>
    <row r="108" spans="1:12" x14ac:dyDescent="0.45">
      <c r="A108" s="80" t="s">
        <v>590</v>
      </c>
      <c r="B108" s="77" t="s">
        <v>610</v>
      </c>
      <c r="C108" s="77" t="s">
        <v>185</v>
      </c>
      <c r="D108" s="77" t="s">
        <v>76</v>
      </c>
      <c r="E108" s="106">
        <v>1.8189291716240752</v>
      </c>
      <c r="F108" s="83">
        <v>4500.0307705979621</v>
      </c>
      <c r="G108" s="8">
        <v>6997.4205232378172</v>
      </c>
      <c r="H108" s="115">
        <v>6548.1450178466703</v>
      </c>
      <c r="I108" s="9">
        <f t="shared" si="6"/>
        <v>0.44502829426030721</v>
      </c>
      <c r="J108" s="117">
        <f t="shared" si="7"/>
        <v>0.54486661277283766</v>
      </c>
      <c r="K108" s="83">
        <f t="shared" si="4"/>
        <v>2497.389752639855</v>
      </c>
      <c r="L108" s="10">
        <f t="shared" si="5"/>
        <v>2048.1142472487081</v>
      </c>
    </row>
    <row r="109" spans="1:12" x14ac:dyDescent="0.45">
      <c r="A109" s="80" t="s">
        <v>590</v>
      </c>
      <c r="B109" s="77" t="s">
        <v>610</v>
      </c>
      <c r="C109" s="77" t="s">
        <v>195</v>
      </c>
      <c r="D109" s="77" t="s">
        <v>76</v>
      </c>
      <c r="E109" s="106">
        <v>1.4784040220606383</v>
      </c>
      <c r="F109" s="83">
        <v>2239.7820934218671</v>
      </c>
      <c r="G109" s="8">
        <v>7392.0201103031914</v>
      </c>
      <c r="H109" s="115">
        <v>6209.296892654681</v>
      </c>
      <c r="I109" s="9">
        <f t="shared" si="6"/>
        <v>0</v>
      </c>
      <c r="J109" s="117">
        <f t="shared" si="7"/>
        <v>0</v>
      </c>
      <c r="K109" s="83">
        <f t="shared" si="4"/>
        <v>2239.7820934218671</v>
      </c>
      <c r="L109" s="10">
        <f t="shared" si="5"/>
        <v>2239.7820934218671</v>
      </c>
    </row>
    <row r="110" spans="1:12" x14ac:dyDescent="0.45">
      <c r="A110" s="80" t="s">
        <v>590</v>
      </c>
      <c r="B110" s="77" t="s">
        <v>610</v>
      </c>
      <c r="C110" s="77" t="s">
        <v>189</v>
      </c>
      <c r="D110" s="77" t="s">
        <v>76</v>
      </c>
      <c r="E110" s="106">
        <v>0.98874338871594214</v>
      </c>
      <c r="F110" s="83">
        <v>80.088214485991315</v>
      </c>
      <c r="G110" s="8">
        <v>152.26648186225509</v>
      </c>
      <c r="H110" s="115">
        <v>148.31150830739131</v>
      </c>
      <c r="I110" s="9">
        <f t="shared" si="6"/>
        <v>9.8765432098765427E-2</v>
      </c>
      <c r="J110" s="117">
        <f t="shared" si="7"/>
        <v>0.14814814814814836</v>
      </c>
      <c r="K110" s="83">
        <f t="shared" si="4"/>
        <v>72.178267376263776</v>
      </c>
      <c r="L110" s="10">
        <f t="shared" si="5"/>
        <v>68.223293821399992</v>
      </c>
    </row>
    <row r="111" spans="1:12" x14ac:dyDescent="0.45">
      <c r="A111" s="80" t="s">
        <v>590</v>
      </c>
      <c r="B111" s="77" t="s">
        <v>610</v>
      </c>
      <c r="C111" s="77" t="s">
        <v>193</v>
      </c>
      <c r="D111" s="77" t="s">
        <v>76</v>
      </c>
      <c r="E111" s="106">
        <v>2.9138371185286149</v>
      </c>
      <c r="F111" s="83">
        <v>1232.553101137604</v>
      </c>
      <c r="G111" s="8">
        <v>2855.5603761580428</v>
      </c>
      <c r="H111" s="115">
        <v>1748.3022711171689</v>
      </c>
      <c r="I111" s="9">
        <f t="shared" si="6"/>
        <v>0</v>
      </c>
      <c r="J111" s="117">
        <f t="shared" si="7"/>
        <v>0.58156028368794321</v>
      </c>
      <c r="K111" s="83">
        <f t="shared" si="4"/>
        <v>1232.553101137604</v>
      </c>
      <c r="L111" s="10">
        <f t="shared" si="5"/>
        <v>515.74916997956484</v>
      </c>
    </row>
    <row r="112" spans="1:12" x14ac:dyDescent="0.45">
      <c r="A112" s="80" t="s">
        <v>590</v>
      </c>
      <c r="B112" s="77" t="s">
        <v>610</v>
      </c>
      <c r="C112" s="77" t="s">
        <v>186</v>
      </c>
      <c r="D112" s="77" t="s">
        <v>76</v>
      </c>
      <c r="E112" s="106">
        <v>1.9442427093000416</v>
      </c>
      <c r="F112" s="83">
        <v>221.64366886020474</v>
      </c>
      <c r="G112" s="8">
        <v>583.27281279001249</v>
      </c>
      <c r="H112" s="115">
        <v>466.61825023200998</v>
      </c>
      <c r="I112" s="9">
        <f t="shared" si="6"/>
        <v>0</v>
      </c>
      <c r="J112" s="117">
        <f t="shared" si="7"/>
        <v>0</v>
      </c>
      <c r="K112" s="83">
        <f t="shared" si="4"/>
        <v>221.64366886020474</v>
      </c>
      <c r="L112" s="10">
        <f t="shared" si="5"/>
        <v>221.64366886020474</v>
      </c>
    </row>
    <row r="113" spans="1:12" x14ac:dyDescent="0.45">
      <c r="A113" s="80" t="s">
        <v>590</v>
      </c>
      <c r="B113" s="77" t="s">
        <v>610</v>
      </c>
      <c r="C113" s="77" t="s">
        <v>187</v>
      </c>
      <c r="D113" s="77" t="s">
        <v>76</v>
      </c>
      <c r="E113" s="106">
        <v>2.8767825016875745</v>
      </c>
      <c r="F113" s="83">
        <v>1081.6702206345281</v>
      </c>
      <c r="G113" s="8">
        <v>1726.0695010125448</v>
      </c>
      <c r="H113" s="115">
        <v>1294.5521257594085</v>
      </c>
      <c r="I113" s="9">
        <f t="shared" si="6"/>
        <v>0.40425531914893609</v>
      </c>
      <c r="J113" s="117">
        <f t="shared" si="7"/>
        <v>0.80319148936170226</v>
      </c>
      <c r="K113" s="83">
        <f t="shared" si="4"/>
        <v>644.39928037801678</v>
      </c>
      <c r="L113" s="10">
        <f t="shared" si="5"/>
        <v>212.8819051248804</v>
      </c>
    </row>
    <row r="114" spans="1:12" x14ac:dyDescent="0.45">
      <c r="A114" s="80" t="s">
        <v>589</v>
      </c>
      <c r="B114" s="77" t="s">
        <v>603</v>
      </c>
      <c r="C114" s="77" t="s">
        <v>129</v>
      </c>
      <c r="D114" s="77" t="s">
        <v>76</v>
      </c>
      <c r="E114" s="106">
        <v>2.9868999999999994</v>
      </c>
      <c r="F114" s="83">
        <v>0</v>
      </c>
      <c r="G114" s="8">
        <v>286.74239999999998</v>
      </c>
      <c r="H114" s="115">
        <v>298.68999999999994</v>
      </c>
      <c r="I114" s="9">
        <f t="shared" si="6"/>
        <v>1</v>
      </c>
      <c r="J114" s="117">
        <f t="shared" si="7"/>
        <v>1</v>
      </c>
      <c r="K114" s="83">
        <f t="shared" si="4"/>
        <v>0</v>
      </c>
      <c r="L114" s="10">
        <f t="shared" si="5"/>
        <v>0</v>
      </c>
    </row>
    <row r="115" spans="1:12" x14ac:dyDescent="0.45">
      <c r="A115" s="80" t="s">
        <v>589</v>
      </c>
      <c r="B115" s="77" t="s">
        <v>603</v>
      </c>
      <c r="C115" s="77" t="s">
        <v>128</v>
      </c>
      <c r="D115" s="77" t="s">
        <v>76</v>
      </c>
      <c r="E115" s="106">
        <v>1.2138</v>
      </c>
      <c r="F115" s="83">
        <v>0</v>
      </c>
      <c r="G115" s="8">
        <v>63.117599999999996</v>
      </c>
      <c r="H115" s="115">
        <v>36.414000000000001</v>
      </c>
      <c r="I115" s="9">
        <f t="shared" si="6"/>
        <v>1</v>
      </c>
      <c r="J115" s="117">
        <f t="shared" si="7"/>
        <v>1</v>
      </c>
      <c r="K115" s="83">
        <f t="shared" si="4"/>
        <v>0</v>
      </c>
      <c r="L115" s="10">
        <f t="shared" si="5"/>
        <v>0</v>
      </c>
    </row>
    <row r="116" spans="1:12" x14ac:dyDescent="0.45">
      <c r="A116" s="80" t="s">
        <v>589</v>
      </c>
      <c r="B116" s="77" t="s">
        <v>603</v>
      </c>
      <c r="C116" s="77" t="s">
        <v>132</v>
      </c>
      <c r="D116" s="77" t="s">
        <v>76</v>
      </c>
      <c r="E116" s="106">
        <v>2.3689718025160178</v>
      </c>
      <c r="F116" s="83">
        <v>679.89490732209708</v>
      </c>
      <c r="G116" s="8">
        <v>142.13830815096108</v>
      </c>
      <c r="H116" s="115">
        <v>94.758872100640716</v>
      </c>
      <c r="I116" s="9">
        <f t="shared" si="6"/>
        <v>0.2090592334494773</v>
      </c>
      <c r="J116" s="117">
        <f t="shared" si="7"/>
        <v>0.13937282229965153</v>
      </c>
      <c r="K116" s="83">
        <f t="shared" si="4"/>
        <v>537.75659917113603</v>
      </c>
      <c r="L116" s="10">
        <f t="shared" si="5"/>
        <v>585.13603522145638</v>
      </c>
    </row>
    <row r="117" spans="1:12" x14ac:dyDescent="0.45">
      <c r="A117" s="80" t="s">
        <v>589</v>
      </c>
      <c r="B117" s="77" t="s">
        <v>603</v>
      </c>
      <c r="C117" s="77" t="s">
        <v>130</v>
      </c>
      <c r="D117" s="77" t="s">
        <v>76</v>
      </c>
      <c r="E117" s="106">
        <v>0.98133441569724522</v>
      </c>
      <c r="F117" s="83">
        <v>17.664019482550415</v>
      </c>
      <c r="G117" s="8">
        <v>11.776012988366944</v>
      </c>
      <c r="H117" s="115">
        <v>11.776012988366944</v>
      </c>
      <c r="I117" s="9">
        <f t="shared" si="6"/>
        <v>0.66666666666666674</v>
      </c>
      <c r="J117" s="117">
        <f t="shared" si="7"/>
        <v>0.66666666666666674</v>
      </c>
      <c r="K117" s="83">
        <f t="shared" si="4"/>
        <v>5.8880064941834718</v>
      </c>
      <c r="L117" s="10">
        <f t="shared" si="5"/>
        <v>5.8880064941834718</v>
      </c>
    </row>
    <row r="118" spans="1:12" x14ac:dyDescent="0.45">
      <c r="A118" s="80" t="s">
        <v>589</v>
      </c>
      <c r="B118" s="77" t="s">
        <v>603</v>
      </c>
      <c r="C118" s="77" t="s">
        <v>131</v>
      </c>
      <c r="D118" s="77" t="s">
        <v>76</v>
      </c>
      <c r="E118" s="106">
        <v>1.7185342080964692</v>
      </c>
      <c r="F118" s="83">
        <v>158.10514714487516</v>
      </c>
      <c r="G118" s="8">
        <v>34.370684161929383</v>
      </c>
      <c r="H118" s="115">
        <v>30.933615745736446</v>
      </c>
      <c r="I118" s="9">
        <f t="shared" si="6"/>
        <v>0.21739130434782605</v>
      </c>
      <c r="J118" s="117">
        <f t="shared" si="7"/>
        <v>0.19565217391304346</v>
      </c>
      <c r="K118" s="83">
        <f t="shared" si="4"/>
        <v>123.73446298294579</v>
      </c>
      <c r="L118" s="10">
        <f t="shared" si="5"/>
        <v>127.17153139913871</v>
      </c>
    </row>
    <row r="119" spans="1:12" x14ac:dyDescent="0.45">
      <c r="A119" s="80" t="s">
        <v>589</v>
      </c>
      <c r="B119" s="77" t="s">
        <v>603</v>
      </c>
      <c r="C119" s="77" t="s">
        <v>135</v>
      </c>
      <c r="D119" s="77" t="s">
        <v>76</v>
      </c>
      <c r="E119" s="106">
        <v>5.5069805362888236</v>
      </c>
      <c r="F119" s="83">
        <v>0</v>
      </c>
      <c r="G119" s="8">
        <v>82.604708044332355</v>
      </c>
      <c r="H119" s="115">
        <v>82.604708044332355</v>
      </c>
      <c r="I119" s="9">
        <f t="shared" si="6"/>
        <v>1</v>
      </c>
      <c r="J119" s="117">
        <f t="shared" si="7"/>
        <v>1</v>
      </c>
      <c r="K119" s="83">
        <f t="shared" si="4"/>
        <v>0</v>
      </c>
      <c r="L119" s="10">
        <f t="shared" si="5"/>
        <v>0</v>
      </c>
    </row>
    <row r="120" spans="1:12" x14ac:dyDescent="0.45">
      <c r="A120" s="80" t="s">
        <v>589</v>
      </c>
      <c r="B120" s="77" t="s">
        <v>603</v>
      </c>
      <c r="C120" s="77" t="s">
        <v>133</v>
      </c>
      <c r="D120" s="77" t="s">
        <v>76</v>
      </c>
      <c r="E120" s="106">
        <v>0.97</v>
      </c>
      <c r="F120" s="83">
        <v>0</v>
      </c>
      <c r="G120" s="8">
        <v>0</v>
      </c>
      <c r="H120" s="115">
        <v>0.97</v>
      </c>
      <c r="I120" s="9">
        <f t="shared" si="6"/>
        <v>1</v>
      </c>
      <c r="J120" s="117">
        <f t="shared" si="7"/>
        <v>1</v>
      </c>
      <c r="K120" s="83">
        <f t="shared" si="4"/>
        <v>0</v>
      </c>
      <c r="L120" s="10">
        <f t="shared" si="5"/>
        <v>0</v>
      </c>
    </row>
    <row r="121" spans="1:12" x14ac:dyDescent="0.45">
      <c r="A121" s="80" t="s">
        <v>589</v>
      </c>
      <c r="B121" s="77" t="s">
        <v>603</v>
      </c>
      <c r="C121" s="77" t="s">
        <v>134</v>
      </c>
      <c r="D121" s="77" t="s">
        <v>76</v>
      </c>
      <c r="E121" s="106">
        <v>3.8634224418328569</v>
      </c>
      <c r="F121" s="83">
        <v>0</v>
      </c>
      <c r="G121" s="8">
        <v>119.76609569681857</v>
      </c>
      <c r="H121" s="115">
        <v>15.453689767331428</v>
      </c>
      <c r="I121" s="9">
        <f t="shared" si="6"/>
        <v>1</v>
      </c>
      <c r="J121" s="117">
        <f t="shared" si="7"/>
        <v>1</v>
      </c>
      <c r="K121" s="83">
        <f t="shared" si="4"/>
        <v>0</v>
      </c>
      <c r="L121" s="10">
        <f t="shared" si="5"/>
        <v>0</v>
      </c>
    </row>
    <row r="122" spans="1:12" x14ac:dyDescent="0.45">
      <c r="A122" s="80" t="s">
        <v>590</v>
      </c>
      <c r="B122" s="77" t="s">
        <v>611</v>
      </c>
      <c r="C122" s="77" t="s">
        <v>203</v>
      </c>
      <c r="D122" s="77" t="s">
        <v>76</v>
      </c>
      <c r="E122" s="106">
        <v>4.2411555793061755</v>
      </c>
      <c r="F122" s="83">
        <v>856.71342701984747</v>
      </c>
      <c r="G122" s="8">
        <v>2544.6933475837054</v>
      </c>
      <c r="H122" s="115">
        <v>2120.5777896530876</v>
      </c>
      <c r="I122" s="9">
        <f t="shared" si="6"/>
        <v>0</v>
      </c>
      <c r="J122" s="117">
        <f t="shared" si="7"/>
        <v>0</v>
      </c>
      <c r="K122" s="83">
        <f t="shared" si="4"/>
        <v>856.71342701984747</v>
      </c>
      <c r="L122" s="10">
        <f t="shared" si="5"/>
        <v>856.71342701984747</v>
      </c>
    </row>
    <row r="123" spans="1:12" x14ac:dyDescent="0.45">
      <c r="A123" s="80" t="s">
        <v>590</v>
      </c>
      <c r="B123" s="77" t="s">
        <v>611</v>
      </c>
      <c r="C123" s="77" t="s">
        <v>196</v>
      </c>
      <c r="D123" s="77" t="s">
        <v>76</v>
      </c>
      <c r="E123" s="106">
        <v>1.7968999999999999</v>
      </c>
      <c r="F123" s="83">
        <v>61.0946</v>
      </c>
      <c r="G123" s="8">
        <v>673.83749999999998</v>
      </c>
      <c r="H123" s="115">
        <v>431.25599999999997</v>
      </c>
      <c r="I123" s="9">
        <f t="shared" si="6"/>
        <v>0</v>
      </c>
      <c r="J123" s="117">
        <f t="shared" si="7"/>
        <v>0</v>
      </c>
      <c r="K123" s="83">
        <f t="shared" si="4"/>
        <v>61.0946</v>
      </c>
      <c r="L123" s="10">
        <f t="shared" si="5"/>
        <v>61.0946</v>
      </c>
    </row>
    <row r="124" spans="1:12" x14ac:dyDescent="0.45">
      <c r="A124" s="80" t="s">
        <v>590</v>
      </c>
      <c r="B124" s="77" t="s">
        <v>611</v>
      </c>
      <c r="C124" s="77" t="s">
        <v>199</v>
      </c>
      <c r="D124" s="77" t="s">
        <v>76</v>
      </c>
      <c r="E124" s="106">
        <v>2.5346999999999995</v>
      </c>
      <c r="F124" s="83">
        <v>332.04569999999995</v>
      </c>
      <c r="G124" s="8">
        <v>352.3232999999999</v>
      </c>
      <c r="H124" s="115">
        <v>456.24599999999992</v>
      </c>
      <c r="I124" s="9">
        <f t="shared" si="6"/>
        <v>0.93893129770992378</v>
      </c>
      <c r="J124" s="117">
        <f t="shared" si="7"/>
        <v>0.62595419847328249</v>
      </c>
      <c r="K124" s="83">
        <f t="shared" si="4"/>
        <v>20.27759999999995</v>
      </c>
      <c r="L124" s="10">
        <f t="shared" si="5"/>
        <v>124.20029999999997</v>
      </c>
    </row>
    <row r="125" spans="1:12" x14ac:dyDescent="0.45">
      <c r="A125" s="80" t="s">
        <v>590</v>
      </c>
      <c r="B125" s="77" t="s">
        <v>611</v>
      </c>
      <c r="C125" s="77" t="s">
        <v>197</v>
      </c>
      <c r="D125" s="77" t="s">
        <v>76</v>
      </c>
      <c r="E125" s="106">
        <v>3.2011000000000003</v>
      </c>
      <c r="F125" s="83">
        <v>172.85940000000002</v>
      </c>
      <c r="G125" s="8">
        <v>960.33</v>
      </c>
      <c r="H125" s="115">
        <v>320.11</v>
      </c>
      <c r="I125" s="9">
        <f t="shared" si="6"/>
        <v>0</v>
      </c>
      <c r="J125" s="117">
        <f t="shared" si="7"/>
        <v>0.14814814814814836</v>
      </c>
      <c r="K125" s="83">
        <f t="shared" si="4"/>
        <v>172.85940000000002</v>
      </c>
      <c r="L125" s="10">
        <f t="shared" si="5"/>
        <v>147.25059999999999</v>
      </c>
    </row>
    <row r="126" spans="1:12" x14ac:dyDescent="0.45">
      <c r="A126" s="80" t="s">
        <v>590</v>
      </c>
      <c r="B126" s="77" t="s">
        <v>611</v>
      </c>
      <c r="C126" s="77" t="s">
        <v>198</v>
      </c>
      <c r="D126" s="77" t="s">
        <v>76</v>
      </c>
      <c r="E126" s="106">
        <v>2.0587</v>
      </c>
      <c r="F126" s="83">
        <v>104.9937</v>
      </c>
      <c r="G126" s="8">
        <v>352.03769999999997</v>
      </c>
      <c r="H126" s="115">
        <v>329.392</v>
      </c>
      <c r="I126" s="9">
        <f t="shared" si="6"/>
        <v>0</v>
      </c>
      <c r="J126" s="117">
        <f t="shared" si="7"/>
        <v>0</v>
      </c>
      <c r="K126" s="83">
        <f t="shared" si="4"/>
        <v>104.9937</v>
      </c>
      <c r="L126" s="10">
        <f t="shared" si="5"/>
        <v>104.9937</v>
      </c>
    </row>
    <row r="127" spans="1:12" x14ac:dyDescent="0.45">
      <c r="A127" s="80" t="s">
        <v>590</v>
      </c>
      <c r="B127" s="77" t="s">
        <v>611</v>
      </c>
      <c r="C127" s="77" t="s">
        <v>201</v>
      </c>
      <c r="D127" s="77" t="s">
        <v>76</v>
      </c>
      <c r="E127" s="106">
        <v>3.7960999999999996</v>
      </c>
      <c r="F127" s="83">
        <v>0</v>
      </c>
      <c r="G127" s="8">
        <v>482.10469999999992</v>
      </c>
      <c r="H127" s="115">
        <v>1214.752</v>
      </c>
      <c r="I127" s="9">
        <f t="shared" si="6"/>
        <v>1</v>
      </c>
      <c r="J127" s="117">
        <f t="shared" si="7"/>
        <v>1</v>
      </c>
      <c r="K127" s="83">
        <f t="shared" si="4"/>
        <v>0</v>
      </c>
      <c r="L127" s="10">
        <f t="shared" si="5"/>
        <v>0</v>
      </c>
    </row>
    <row r="128" spans="1:12" x14ac:dyDescent="0.45">
      <c r="A128" s="80" t="s">
        <v>590</v>
      </c>
      <c r="B128" s="77" t="s">
        <v>611</v>
      </c>
      <c r="C128" s="77" t="s">
        <v>202</v>
      </c>
      <c r="D128" s="77" t="s">
        <v>76</v>
      </c>
      <c r="E128" s="106">
        <v>7.2113999999999985</v>
      </c>
      <c r="F128" s="83">
        <v>1492.7597999999996</v>
      </c>
      <c r="G128" s="8">
        <v>2394.1847999999995</v>
      </c>
      <c r="H128" s="115">
        <v>2884.5599999999995</v>
      </c>
      <c r="I128" s="9">
        <f t="shared" si="6"/>
        <v>0.39613526570048296</v>
      </c>
      <c r="J128" s="117">
        <f t="shared" si="7"/>
        <v>6.763285024154575E-2</v>
      </c>
      <c r="K128" s="83">
        <f t="shared" si="4"/>
        <v>901.42499999999995</v>
      </c>
      <c r="L128" s="10">
        <f t="shared" si="5"/>
        <v>1391.8001999999999</v>
      </c>
    </row>
    <row r="129" spans="1:12" x14ac:dyDescent="0.45">
      <c r="A129" s="80" t="s">
        <v>590</v>
      </c>
      <c r="B129" s="77" t="s">
        <v>611</v>
      </c>
      <c r="C129" s="77" t="s">
        <v>200</v>
      </c>
      <c r="D129" s="77" t="s">
        <v>76</v>
      </c>
      <c r="E129" s="106">
        <v>4.0936000000000003</v>
      </c>
      <c r="F129" s="83">
        <v>5026.9408000000003</v>
      </c>
      <c r="G129" s="8">
        <v>7388.9480000000003</v>
      </c>
      <c r="H129" s="115">
        <v>5649.1680000000006</v>
      </c>
      <c r="I129" s="9">
        <f t="shared" si="6"/>
        <v>0.53013029315960913</v>
      </c>
      <c r="J129" s="117">
        <f t="shared" si="7"/>
        <v>0.87622149837133545</v>
      </c>
      <c r="K129" s="83">
        <f t="shared" si="4"/>
        <v>2362.0072</v>
      </c>
      <c r="L129" s="10">
        <f t="shared" si="5"/>
        <v>622.22720000000027</v>
      </c>
    </row>
    <row r="130" spans="1:12" x14ac:dyDescent="0.45">
      <c r="A130" s="80" t="s">
        <v>595</v>
      </c>
      <c r="B130" s="77" t="s">
        <v>622</v>
      </c>
      <c r="C130" s="77" t="s">
        <v>286</v>
      </c>
      <c r="D130" s="77" t="s">
        <v>76</v>
      </c>
      <c r="E130" s="106">
        <v>5.0138614179762158</v>
      </c>
      <c r="F130" s="83">
        <v>7089.6000450183692</v>
      </c>
      <c r="G130" s="8">
        <v>10178.138678491718</v>
      </c>
      <c r="H130" s="115">
        <v>8498.495103469686</v>
      </c>
      <c r="I130" s="9">
        <f t="shared" si="6"/>
        <v>0.56435643564356441</v>
      </c>
      <c r="J130" s="117">
        <f t="shared" si="7"/>
        <v>0.80127298444130124</v>
      </c>
      <c r="K130" s="83">
        <f t="shared" si="4"/>
        <v>3088.5386334733485</v>
      </c>
      <c r="L130" s="10">
        <f t="shared" si="5"/>
        <v>1408.8950584513168</v>
      </c>
    </row>
    <row r="131" spans="1:12" x14ac:dyDescent="0.45">
      <c r="A131" s="80" t="s">
        <v>595</v>
      </c>
      <c r="B131" s="77" t="s">
        <v>622</v>
      </c>
      <c r="C131" s="77" t="s">
        <v>284</v>
      </c>
      <c r="D131" s="77" t="s">
        <v>76</v>
      </c>
      <c r="E131" s="106">
        <v>1.5892170711002573</v>
      </c>
      <c r="F131" s="83">
        <v>282.88063865584581</v>
      </c>
      <c r="G131" s="8">
        <v>335.32480200215429</v>
      </c>
      <c r="H131" s="115">
        <v>286.05907279804632</v>
      </c>
      <c r="I131" s="9">
        <f t="shared" si="6"/>
        <v>0.81460674157303381</v>
      </c>
      <c r="J131" s="117">
        <f t="shared" si="7"/>
        <v>0.98876404494382031</v>
      </c>
      <c r="K131" s="83">
        <f t="shared" si="4"/>
        <v>52.444163346308471</v>
      </c>
      <c r="L131" s="10">
        <f t="shared" si="5"/>
        <v>3.1784341422005014</v>
      </c>
    </row>
    <row r="132" spans="1:12" x14ac:dyDescent="0.45">
      <c r="A132" s="80" t="s">
        <v>595</v>
      </c>
      <c r="B132" s="77" t="s">
        <v>622</v>
      </c>
      <c r="C132" s="77" t="s">
        <v>285</v>
      </c>
      <c r="D132" s="77" t="s">
        <v>76</v>
      </c>
      <c r="E132" s="106">
        <v>4.6206390818372469</v>
      </c>
      <c r="F132" s="83">
        <v>32.344473572860728</v>
      </c>
      <c r="G132" s="8">
        <v>854.81823013989072</v>
      </c>
      <c r="H132" s="115">
        <v>762.40544850314575</v>
      </c>
      <c r="I132" s="9">
        <f t="shared" si="6"/>
        <v>0</v>
      </c>
      <c r="J132" s="117">
        <f t="shared" si="7"/>
        <v>0</v>
      </c>
      <c r="K132" s="83">
        <f t="shared" si="4"/>
        <v>32.344473572860728</v>
      </c>
      <c r="L132" s="10">
        <f t="shared" si="5"/>
        <v>32.344473572860728</v>
      </c>
    </row>
    <row r="133" spans="1:12" x14ac:dyDescent="0.45">
      <c r="A133" s="80" t="s">
        <v>599</v>
      </c>
      <c r="B133" s="77" t="s">
        <v>637</v>
      </c>
      <c r="C133" s="77" t="s">
        <v>410</v>
      </c>
      <c r="D133" s="77" t="s">
        <v>76</v>
      </c>
      <c r="E133" s="106">
        <v>1.8470379631330027</v>
      </c>
      <c r="F133" s="83">
        <v>199.48010001836428</v>
      </c>
      <c r="G133" s="8">
        <v>552.26435097676779</v>
      </c>
      <c r="H133" s="115">
        <v>369.40759262660055</v>
      </c>
      <c r="I133" s="9">
        <f t="shared" si="6"/>
        <v>0</v>
      </c>
      <c r="J133" s="117">
        <f t="shared" si="7"/>
        <v>0.14814814814814803</v>
      </c>
      <c r="K133" s="83">
        <f t="shared" si="4"/>
        <v>199.48010001836428</v>
      </c>
      <c r="L133" s="10">
        <f t="shared" si="5"/>
        <v>169.92749260823626</v>
      </c>
    </row>
    <row r="134" spans="1:12" x14ac:dyDescent="0.45">
      <c r="A134" s="80" t="s">
        <v>599</v>
      </c>
      <c r="B134" s="77" t="s">
        <v>637</v>
      </c>
      <c r="C134" s="77" t="s">
        <v>409</v>
      </c>
      <c r="D134" s="77" t="s">
        <v>76</v>
      </c>
      <c r="E134" s="106">
        <v>2.711831387751868</v>
      </c>
      <c r="F134" s="83">
        <v>1974.2132502833599</v>
      </c>
      <c r="G134" s="8">
        <v>2153.194121874983</v>
      </c>
      <c r="H134" s="115">
        <v>2169.4651102014946</v>
      </c>
      <c r="I134" s="9">
        <f t="shared" si="6"/>
        <v>0.90934065934065944</v>
      </c>
      <c r="J134" s="117">
        <f t="shared" si="7"/>
        <v>0.90109890109890101</v>
      </c>
      <c r="K134" s="83">
        <f t="shared" si="4"/>
        <v>178.9808715916231</v>
      </c>
      <c r="L134" s="10">
        <f t="shared" si="5"/>
        <v>195.25185991813464</v>
      </c>
    </row>
    <row r="135" spans="1:12" x14ac:dyDescent="0.45">
      <c r="A135" s="80" t="s">
        <v>599</v>
      </c>
      <c r="B135" s="77" t="s">
        <v>637</v>
      </c>
      <c r="C135" s="77" t="s">
        <v>408</v>
      </c>
      <c r="D135" s="77" t="s">
        <v>76</v>
      </c>
      <c r="E135" s="106">
        <v>3.8106657047334935</v>
      </c>
      <c r="F135" s="83">
        <v>37481.707871758641</v>
      </c>
      <c r="G135" s="8">
        <v>45042.068629949892</v>
      </c>
      <c r="H135" s="115">
        <v>47633.32130916867</v>
      </c>
      <c r="I135" s="9">
        <f t="shared" si="6"/>
        <v>0.79829198861325745</v>
      </c>
      <c r="J135" s="117">
        <f t="shared" si="7"/>
        <v>0.72915819438796259</v>
      </c>
      <c r="K135" s="83">
        <f t="shared" si="4"/>
        <v>7560.3607581912511</v>
      </c>
      <c r="L135" s="10">
        <f t="shared" si="5"/>
        <v>10151.613437410029</v>
      </c>
    </row>
    <row r="136" spans="1:12" x14ac:dyDescent="0.45">
      <c r="A136" s="80" t="s">
        <v>599</v>
      </c>
      <c r="B136" s="77" t="s">
        <v>637</v>
      </c>
      <c r="C136" s="77" t="s">
        <v>413</v>
      </c>
      <c r="D136" s="77" t="s">
        <v>76</v>
      </c>
      <c r="E136" s="106">
        <v>1.3864723433725097</v>
      </c>
      <c r="F136" s="83">
        <v>1055.1054533064798</v>
      </c>
      <c r="G136" s="8">
        <v>1138.2937939088304</v>
      </c>
      <c r="H136" s="115">
        <v>1386.4723433725096</v>
      </c>
      <c r="I136" s="9">
        <f t="shared" si="6"/>
        <v>0.9211563731931669</v>
      </c>
      <c r="J136" s="117">
        <f t="shared" si="7"/>
        <v>0.68593955321944811</v>
      </c>
      <c r="K136" s="83">
        <f t="shared" si="4"/>
        <v>83.188340602350536</v>
      </c>
      <c r="L136" s="10">
        <f t="shared" si="5"/>
        <v>331.36689006602978</v>
      </c>
    </row>
    <row r="137" spans="1:12" x14ac:dyDescent="0.45">
      <c r="A137" s="80" t="s">
        <v>599</v>
      </c>
      <c r="B137" s="77" t="s">
        <v>637</v>
      </c>
      <c r="C137" s="77" t="s">
        <v>412</v>
      </c>
      <c r="D137" s="77" t="s">
        <v>76</v>
      </c>
      <c r="E137" s="106">
        <v>2.1681895552993673</v>
      </c>
      <c r="F137" s="83">
        <v>1433.1732960528818</v>
      </c>
      <c r="G137" s="8">
        <v>2140.0030910804753</v>
      </c>
      <c r="H137" s="115">
        <v>2385.0085108293042</v>
      </c>
      <c r="I137" s="9">
        <f t="shared" si="6"/>
        <v>0.50680786686838142</v>
      </c>
      <c r="J137" s="117">
        <f t="shared" si="7"/>
        <v>0.33585476550680782</v>
      </c>
      <c r="K137" s="83">
        <f t="shared" ref="K137:K200" si="8">IF(ABS(G137-F137)&gt;F137,F137,ABS(F137-G137))</f>
        <v>706.82979502759349</v>
      </c>
      <c r="L137" s="10">
        <f t="shared" ref="L137:L200" si="9">IF(ABS(H137-F137)&gt;F137,F137,ABS(F137-H137))</f>
        <v>951.83521477642239</v>
      </c>
    </row>
    <row r="138" spans="1:12" x14ac:dyDescent="0.45">
      <c r="A138" s="80" t="s">
        <v>599</v>
      </c>
      <c r="B138" s="77" t="s">
        <v>637</v>
      </c>
      <c r="C138" s="77" t="s">
        <v>411</v>
      </c>
      <c r="D138" s="77" t="s">
        <v>76</v>
      </c>
      <c r="E138" s="106">
        <v>3.0336863986075939</v>
      </c>
      <c r="F138" s="83">
        <v>18208.18576444278</v>
      </c>
      <c r="G138" s="8">
        <v>20974.907759972906</v>
      </c>
      <c r="H138" s="115">
        <v>21235.804790253158</v>
      </c>
      <c r="I138" s="9">
        <f t="shared" ref="I138:I202" si="10">IFERROR(1-K138/F138,1)</f>
        <v>0.8480506497834055</v>
      </c>
      <c r="J138" s="117">
        <f t="shared" ref="J138:J202" si="11">IFERROR(1-L138/F138,1)</f>
        <v>0.83372209263578811</v>
      </c>
      <c r="K138" s="83">
        <f t="shared" si="8"/>
        <v>2766.7219955301262</v>
      </c>
      <c r="L138" s="10">
        <f t="shared" si="9"/>
        <v>3027.6190258103779</v>
      </c>
    </row>
    <row r="139" spans="1:12" x14ac:dyDescent="0.45">
      <c r="A139" s="80" t="s">
        <v>592</v>
      </c>
      <c r="B139" s="77" t="s">
        <v>616</v>
      </c>
      <c r="C139" s="77" t="s">
        <v>231</v>
      </c>
      <c r="D139" s="77" t="s">
        <v>76</v>
      </c>
      <c r="E139" s="106">
        <v>823.01512511878354</v>
      </c>
      <c r="F139" s="83">
        <v>0</v>
      </c>
      <c r="G139" s="8">
        <v>0</v>
      </c>
      <c r="H139" s="115">
        <v>0</v>
      </c>
      <c r="I139" s="9">
        <f t="shared" si="10"/>
        <v>1</v>
      </c>
      <c r="J139" s="117">
        <f t="shared" si="11"/>
        <v>1</v>
      </c>
      <c r="K139" s="83">
        <f t="shared" si="8"/>
        <v>0</v>
      </c>
      <c r="L139" s="10">
        <f t="shared" si="9"/>
        <v>0</v>
      </c>
    </row>
    <row r="140" spans="1:12" x14ac:dyDescent="0.45">
      <c r="A140" s="80" t="s">
        <v>592</v>
      </c>
      <c r="B140" s="77" t="s">
        <v>616</v>
      </c>
      <c r="C140" s="77" t="s">
        <v>528</v>
      </c>
      <c r="D140" s="77" t="s">
        <v>76</v>
      </c>
      <c r="E140" s="106">
        <v>840.36491658747775</v>
      </c>
      <c r="F140" s="83">
        <v>0</v>
      </c>
      <c r="G140" s="8">
        <v>0</v>
      </c>
      <c r="H140" s="115">
        <v>0</v>
      </c>
      <c r="I140" s="9">
        <f t="shared" si="10"/>
        <v>1</v>
      </c>
      <c r="J140" s="117">
        <f t="shared" si="11"/>
        <v>1</v>
      </c>
      <c r="K140" s="83">
        <f t="shared" si="8"/>
        <v>0</v>
      </c>
      <c r="L140" s="10">
        <f t="shared" si="9"/>
        <v>0</v>
      </c>
    </row>
    <row r="141" spans="1:12" x14ac:dyDescent="0.45">
      <c r="A141" s="80" t="s">
        <v>589</v>
      </c>
      <c r="B141" s="77" t="s">
        <v>604</v>
      </c>
      <c r="C141" s="77" t="s">
        <v>137</v>
      </c>
      <c r="D141" s="77" t="s">
        <v>76</v>
      </c>
      <c r="E141" s="106">
        <v>5.2479000000000005</v>
      </c>
      <c r="F141" s="83">
        <v>199.42020000000002</v>
      </c>
      <c r="G141" s="8">
        <v>446.07150000000001</v>
      </c>
      <c r="H141" s="115">
        <v>0</v>
      </c>
      <c r="I141" s="9">
        <f t="shared" si="10"/>
        <v>0</v>
      </c>
      <c r="J141" s="117">
        <f t="shared" si="11"/>
        <v>0</v>
      </c>
      <c r="K141" s="83">
        <f t="shared" si="8"/>
        <v>199.42020000000002</v>
      </c>
      <c r="L141" s="10">
        <f t="shared" si="9"/>
        <v>199.42020000000002</v>
      </c>
    </row>
    <row r="142" spans="1:12" x14ac:dyDescent="0.45">
      <c r="A142" s="80" t="s">
        <v>589</v>
      </c>
      <c r="B142" s="77" t="s">
        <v>604</v>
      </c>
      <c r="C142" s="77" t="s">
        <v>139</v>
      </c>
      <c r="D142" s="77" t="s">
        <v>76</v>
      </c>
      <c r="E142" s="106">
        <v>4.7123999999999997</v>
      </c>
      <c r="F142" s="83">
        <v>0</v>
      </c>
      <c r="G142" s="8">
        <v>0</v>
      </c>
      <c r="H142" s="115">
        <v>0</v>
      </c>
      <c r="I142" s="9">
        <f t="shared" si="10"/>
        <v>1</v>
      </c>
      <c r="J142" s="117">
        <f t="shared" si="11"/>
        <v>1</v>
      </c>
      <c r="K142" s="83">
        <f t="shared" si="8"/>
        <v>0</v>
      </c>
      <c r="L142" s="10">
        <f t="shared" si="9"/>
        <v>0</v>
      </c>
    </row>
    <row r="143" spans="1:12" x14ac:dyDescent="0.45">
      <c r="A143" s="80" t="s">
        <v>589</v>
      </c>
      <c r="B143" s="77" t="s">
        <v>604</v>
      </c>
      <c r="C143" s="77" t="s">
        <v>138</v>
      </c>
      <c r="D143" s="77" t="s">
        <v>76</v>
      </c>
      <c r="E143" s="106">
        <v>10.293500000000002</v>
      </c>
      <c r="F143" s="83">
        <v>2799.8320000000003</v>
      </c>
      <c r="G143" s="8">
        <v>1286.6875000000002</v>
      </c>
      <c r="H143" s="115">
        <v>1852.8300000000004</v>
      </c>
      <c r="I143" s="9">
        <f t="shared" si="10"/>
        <v>0.4595588235294118</v>
      </c>
      <c r="J143" s="117">
        <f t="shared" si="11"/>
        <v>0.66176470588235303</v>
      </c>
      <c r="K143" s="83">
        <f t="shared" si="8"/>
        <v>1513.1445000000001</v>
      </c>
      <c r="L143" s="10">
        <f t="shared" si="9"/>
        <v>947.00199999999995</v>
      </c>
    </row>
    <row r="144" spans="1:12" x14ac:dyDescent="0.45">
      <c r="A144" s="80" t="s">
        <v>589</v>
      </c>
      <c r="B144" s="77" t="s">
        <v>604</v>
      </c>
      <c r="C144" s="77" t="s">
        <v>136</v>
      </c>
      <c r="D144" s="77" t="s">
        <v>76</v>
      </c>
      <c r="E144" s="106">
        <v>2.1539000000000001</v>
      </c>
      <c r="F144" s="83">
        <v>0</v>
      </c>
      <c r="G144" s="8">
        <v>12.923400000000001</v>
      </c>
      <c r="H144" s="115">
        <v>0</v>
      </c>
      <c r="I144" s="9">
        <f t="shared" si="10"/>
        <v>1</v>
      </c>
      <c r="J144" s="117">
        <f t="shared" si="11"/>
        <v>1</v>
      </c>
      <c r="K144" s="83">
        <f t="shared" si="8"/>
        <v>0</v>
      </c>
      <c r="L144" s="10">
        <f t="shared" si="9"/>
        <v>0</v>
      </c>
    </row>
    <row r="145" spans="1:13" x14ac:dyDescent="0.45">
      <c r="A145" s="80" t="s">
        <v>589</v>
      </c>
      <c r="B145" s="77" t="s">
        <v>604</v>
      </c>
      <c r="C145" s="77" t="s">
        <v>141</v>
      </c>
      <c r="D145" s="77" t="s">
        <v>76</v>
      </c>
      <c r="E145" s="106">
        <v>22.5505</v>
      </c>
      <c r="F145" s="83">
        <v>3427.6759999999999</v>
      </c>
      <c r="G145" s="8">
        <v>3991.4384999999997</v>
      </c>
      <c r="H145" s="115">
        <v>3382.5749999999998</v>
      </c>
      <c r="I145" s="9">
        <f t="shared" si="10"/>
        <v>0.83552631578947367</v>
      </c>
      <c r="J145" s="117">
        <f t="shared" si="11"/>
        <v>0.98684210526315785</v>
      </c>
      <c r="K145" s="83">
        <f t="shared" si="8"/>
        <v>563.76249999999982</v>
      </c>
      <c r="L145" s="10">
        <f t="shared" si="9"/>
        <v>45.101000000000113</v>
      </c>
    </row>
    <row r="146" spans="1:13" x14ac:dyDescent="0.45">
      <c r="A146" s="80" t="s">
        <v>589</v>
      </c>
      <c r="B146" s="77" t="s">
        <v>604</v>
      </c>
      <c r="C146" s="77" t="s">
        <v>140</v>
      </c>
      <c r="D146" s="77" t="s">
        <v>76</v>
      </c>
      <c r="E146" s="106">
        <v>11.483500000000001</v>
      </c>
      <c r="F146" s="83">
        <v>0</v>
      </c>
      <c r="G146" s="8">
        <v>183.73600000000002</v>
      </c>
      <c r="H146" s="115">
        <v>0</v>
      </c>
      <c r="I146" s="9">
        <f t="shared" si="10"/>
        <v>1</v>
      </c>
      <c r="J146" s="117">
        <f t="shared" si="11"/>
        <v>1</v>
      </c>
      <c r="K146" s="83">
        <f t="shared" si="8"/>
        <v>0</v>
      </c>
      <c r="L146" s="10">
        <f t="shared" si="9"/>
        <v>0</v>
      </c>
    </row>
    <row r="147" spans="1:13" x14ac:dyDescent="0.45">
      <c r="A147" s="80" t="s">
        <v>597</v>
      </c>
      <c r="B147" s="77" t="s">
        <v>632</v>
      </c>
      <c r="C147" s="77" t="s">
        <v>352</v>
      </c>
      <c r="D147" s="77" t="s">
        <v>76</v>
      </c>
      <c r="E147" s="106">
        <v>1.7806939094491607</v>
      </c>
      <c r="F147" s="83">
        <v>2092.3153436027637</v>
      </c>
      <c r="G147" s="8">
        <v>1182.3807558742428</v>
      </c>
      <c r="H147" s="115">
        <v>1780.6939094491606</v>
      </c>
      <c r="I147" s="9">
        <f t="shared" si="10"/>
        <v>0.56510638297872351</v>
      </c>
      <c r="J147" s="117">
        <f t="shared" si="11"/>
        <v>0.85106382978723405</v>
      </c>
      <c r="K147" s="83">
        <f t="shared" si="8"/>
        <v>909.93458772852091</v>
      </c>
      <c r="L147" s="10">
        <f t="shared" si="9"/>
        <v>311.6214341536031</v>
      </c>
    </row>
    <row r="148" spans="1:13" x14ac:dyDescent="0.45">
      <c r="A148" s="80" t="s">
        <v>597</v>
      </c>
      <c r="B148" s="77" t="s">
        <v>632</v>
      </c>
      <c r="C148" s="77" t="s">
        <v>353</v>
      </c>
      <c r="D148" s="77" t="s">
        <v>76</v>
      </c>
      <c r="E148" s="106">
        <v>3.6427803805571131</v>
      </c>
      <c r="F148" s="83">
        <v>1511.753857931202</v>
      </c>
      <c r="G148" s="8">
        <v>3114.5772253763316</v>
      </c>
      <c r="H148" s="115">
        <v>10928.341141671339</v>
      </c>
      <c r="I148" s="9">
        <f t="shared" si="10"/>
        <v>0</v>
      </c>
      <c r="J148" s="117">
        <f t="shared" si="11"/>
        <v>0</v>
      </c>
      <c r="K148" s="83">
        <f t="shared" si="8"/>
        <v>1511.753857931202</v>
      </c>
      <c r="L148" s="10">
        <f t="shared" si="9"/>
        <v>1511.753857931202</v>
      </c>
    </row>
    <row r="149" spans="1:13" x14ac:dyDescent="0.45">
      <c r="A149" s="80" t="s">
        <v>597</v>
      </c>
      <c r="B149" s="77" t="s">
        <v>632</v>
      </c>
      <c r="C149" s="77" t="s">
        <v>354</v>
      </c>
      <c r="D149" s="77" t="s">
        <v>76</v>
      </c>
      <c r="E149" s="106">
        <v>4.4336237499150108</v>
      </c>
      <c r="F149" s="83">
        <v>9709.6360123138729</v>
      </c>
      <c r="G149" s="8">
        <v>11084.059374787526</v>
      </c>
      <c r="H149" s="115">
        <v>14630.958374719536</v>
      </c>
      <c r="I149" s="9">
        <f t="shared" si="10"/>
        <v>0.85844748858447484</v>
      </c>
      <c r="J149" s="117">
        <f t="shared" si="11"/>
        <v>0.49315068493150671</v>
      </c>
      <c r="K149" s="83">
        <f t="shared" si="8"/>
        <v>1374.4233624736535</v>
      </c>
      <c r="L149" s="10">
        <f t="shared" si="9"/>
        <v>4921.3223624056627</v>
      </c>
    </row>
    <row r="150" spans="1:13" x14ac:dyDescent="0.45">
      <c r="A150" s="80" t="s">
        <v>597</v>
      </c>
      <c r="B150" s="77" t="s">
        <v>632</v>
      </c>
      <c r="C150" s="77" t="s">
        <v>355</v>
      </c>
      <c r="D150" s="77" t="s">
        <v>76</v>
      </c>
      <c r="E150" s="106">
        <v>2.6989353104495701</v>
      </c>
      <c r="F150" s="83">
        <v>0</v>
      </c>
      <c r="G150" s="8">
        <v>674.73382761239259</v>
      </c>
      <c r="H150" s="115">
        <v>2159.148248359656</v>
      </c>
      <c r="I150" s="9">
        <f t="shared" si="10"/>
        <v>1</v>
      </c>
      <c r="J150" s="117">
        <f t="shared" si="11"/>
        <v>1</v>
      </c>
      <c r="K150" s="83">
        <f t="shared" si="8"/>
        <v>0</v>
      </c>
      <c r="L150" s="10">
        <f t="shared" si="9"/>
        <v>0</v>
      </c>
    </row>
    <row r="151" spans="1:13" x14ac:dyDescent="0.45">
      <c r="A151" s="80" t="s">
        <v>597</v>
      </c>
      <c r="B151" s="77" t="s">
        <v>632</v>
      </c>
      <c r="C151" s="77" t="s">
        <v>356</v>
      </c>
      <c r="D151" s="77" t="s">
        <v>76</v>
      </c>
      <c r="E151" s="106">
        <v>4.8599095258363585</v>
      </c>
      <c r="F151" s="83">
        <v>3742.130334893996</v>
      </c>
      <c r="G151" s="8">
        <v>6833.0327933259205</v>
      </c>
      <c r="H151" s="115">
        <v>1700.9683340427255</v>
      </c>
      <c r="I151" s="9">
        <f t="shared" si="10"/>
        <v>0.17402597402597386</v>
      </c>
      <c r="J151" s="117">
        <f t="shared" si="11"/>
        <v>0.45454545454545459</v>
      </c>
      <c r="K151" s="83">
        <f t="shared" si="8"/>
        <v>3090.9024584319245</v>
      </c>
      <c r="L151" s="10">
        <f t="shared" si="9"/>
        <v>2041.1620008512705</v>
      </c>
    </row>
    <row r="152" spans="1:13" x14ac:dyDescent="0.45">
      <c r="A152" s="80" t="s">
        <v>597</v>
      </c>
      <c r="B152" s="77" t="s">
        <v>632</v>
      </c>
      <c r="C152" s="77" t="s">
        <v>357</v>
      </c>
      <c r="D152" s="77" t="s">
        <v>76</v>
      </c>
      <c r="E152" s="106">
        <v>3.5495554802794405</v>
      </c>
      <c r="F152" s="83">
        <v>49037.108960060468</v>
      </c>
      <c r="G152" s="8">
        <v>53243.332204191604</v>
      </c>
      <c r="H152" s="115">
        <v>53243.332204191604</v>
      </c>
      <c r="I152" s="9">
        <f t="shared" si="10"/>
        <v>0.91422366992399573</v>
      </c>
      <c r="J152" s="117">
        <f t="shared" si="11"/>
        <v>0.91422366992399573</v>
      </c>
      <c r="K152" s="83">
        <f t="shared" si="8"/>
        <v>4206.2232441311353</v>
      </c>
      <c r="L152" s="10">
        <f t="shared" si="9"/>
        <v>4206.2232441311353</v>
      </c>
      <c r="M152" t="s">
        <v>118</v>
      </c>
    </row>
    <row r="153" spans="1:13" x14ac:dyDescent="0.45">
      <c r="A153" s="80" t="s">
        <v>597</v>
      </c>
      <c r="B153" s="77" t="s">
        <v>632</v>
      </c>
      <c r="C153" s="77" t="s">
        <v>365</v>
      </c>
      <c r="D153" s="77" t="s">
        <v>76</v>
      </c>
      <c r="E153" s="106">
        <v>1.0460178134789733</v>
      </c>
      <c r="F153" s="83">
        <v>330.54162905935556</v>
      </c>
      <c r="G153" s="8">
        <v>439.32748166116875</v>
      </c>
      <c r="H153" s="115">
        <v>439.32748166116875</v>
      </c>
      <c r="I153" s="9">
        <f t="shared" si="10"/>
        <v>0.67088607594936711</v>
      </c>
      <c r="J153" s="117">
        <f t="shared" si="11"/>
        <v>0.67088607594936711</v>
      </c>
      <c r="K153" s="83">
        <f t="shared" si="8"/>
        <v>108.78585260181319</v>
      </c>
      <c r="L153" s="10">
        <f t="shared" si="9"/>
        <v>108.78585260181319</v>
      </c>
    </row>
    <row r="154" spans="1:13" x14ac:dyDescent="0.45">
      <c r="A154" s="80" t="s">
        <v>597</v>
      </c>
      <c r="B154" s="77" t="s">
        <v>632</v>
      </c>
      <c r="C154" s="77" t="s">
        <v>364</v>
      </c>
      <c r="D154" s="77" t="s">
        <v>76</v>
      </c>
      <c r="E154" s="106">
        <v>1.1260361895632238</v>
      </c>
      <c r="F154" s="83">
        <v>1435.6961416931103</v>
      </c>
      <c r="G154" s="8">
        <v>844.52714217241783</v>
      </c>
      <c r="H154" s="115">
        <v>1801.6579033011581</v>
      </c>
      <c r="I154" s="9">
        <f t="shared" si="10"/>
        <v>0.58823529411764697</v>
      </c>
      <c r="J154" s="117">
        <f t="shared" si="11"/>
        <v>0.74509803921568629</v>
      </c>
      <c r="K154" s="83">
        <f t="shared" si="8"/>
        <v>591.16899952069252</v>
      </c>
      <c r="L154" s="10">
        <f t="shared" si="9"/>
        <v>365.96176160804771</v>
      </c>
    </row>
    <row r="155" spans="1:13" x14ac:dyDescent="0.45">
      <c r="A155" s="80" t="s">
        <v>597</v>
      </c>
      <c r="B155" s="77" t="s">
        <v>632</v>
      </c>
      <c r="C155" s="77" t="s">
        <v>363</v>
      </c>
      <c r="D155" s="77" t="s">
        <v>76</v>
      </c>
      <c r="E155" s="106">
        <v>1.6719401307621653</v>
      </c>
      <c r="F155" s="83">
        <v>3807.0076777454506</v>
      </c>
      <c r="G155" s="8">
        <v>2655.0409276503183</v>
      </c>
      <c r="H155" s="115">
        <v>5383.6472210541724</v>
      </c>
      <c r="I155" s="9">
        <f t="shared" si="10"/>
        <v>0.69740887132191465</v>
      </c>
      <c r="J155" s="117">
        <f t="shared" si="11"/>
        <v>0.58585858585858586</v>
      </c>
      <c r="K155" s="83">
        <f t="shared" si="8"/>
        <v>1151.9667500951323</v>
      </c>
      <c r="L155" s="10">
        <f t="shared" si="9"/>
        <v>1576.6395433087218</v>
      </c>
    </row>
    <row r="156" spans="1:13" x14ac:dyDescent="0.45">
      <c r="A156" s="80" t="s">
        <v>597</v>
      </c>
      <c r="B156" s="77" t="s">
        <v>632</v>
      </c>
      <c r="C156" s="77" t="s">
        <v>362</v>
      </c>
      <c r="D156" s="77" t="s">
        <v>76</v>
      </c>
      <c r="E156" s="106">
        <v>2.3156386559038147</v>
      </c>
      <c r="F156" s="83">
        <v>18909.50526411055</v>
      </c>
      <c r="G156" s="8">
        <v>34734.57983855722</v>
      </c>
      <c r="H156" s="115">
        <v>34734.57983855722</v>
      </c>
      <c r="I156" s="9">
        <f t="shared" si="10"/>
        <v>0.16311535635562091</v>
      </c>
      <c r="J156" s="117">
        <f t="shared" si="11"/>
        <v>0.16311535635562091</v>
      </c>
      <c r="K156" s="83">
        <f t="shared" si="8"/>
        <v>15825.074574446669</v>
      </c>
      <c r="L156" s="10">
        <f t="shared" si="9"/>
        <v>15825.074574446669</v>
      </c>
      <c r="M156" t="s">
        <v>119</v>
      </c>
    </row>
    <row r="157" spans="1:13" x14ac:dyDescent="0.45">
      <c r="A157" s="80" t="s">
        <v>597</v>
      </c>
      <c r="B157" s="77" t="s">
        <v>632</v>
      </c>
      <c r="C157" s="77" t="s">
        <v>361</v>
      </c>
      <c r="D157" s="77" t="s">
        <v>76</v>
      </c>
      <c r="E157" s="106">
        <v>1.5481614531183681</v>
      </c>
      <c r="F157" s="83">
        <v>13.933453078065313</v>
      </c>
      <c r="G157" s="8">
        <v>309.63229062367361</v>
      </c>
      <c r="H157" s="115">
        <v>1006.3049445269393</v>
      </c>
      <c r="I157" s="9">
        <f t="shared" si="10"/>
        <v>0</v>
      </c>
      <c r="J157" s="117">
        <f t="shared" si="11"/>
        <v>0</v>
      </c>
      <c r="K157" s="83">
        <f t="shared" si="8"/>
        <v>13.933453078065313</v>
      </c>
      <c r="L157" s="10">
        <f t="shared" si="9"/>
        <v>13.933453078065313</v>
      </c>
    </row>
    <row r="158" spans="1:13" x14ac:dyDescent="0.45">
      <c r="A158" s="80" t="s">
        <v>597</v>
      </c>
      <c r="B158" s="77" t="s">
        <v>632</v>
      </c>
      <c r="C158" s="77" t="s">
        <v>360</v>
      </c>
      <c r="D158" s="77" t="s">
        <v>76</v>
      </c>
      <c r="E158" s="106">
        <v>1.7555898431942869</v>
      </c>
      <c r="F158" s="83">
        <v>0</v>
      </c>
      <c r="G158" s="8">
        <v>3091.5937138651393</v>
      </c>
      <c r="H158" s="115">
        <v>5617.8874982217185</v>
      </c>
      <c r="I158" s="9">
        <f t="shared" si="10"/>
        <v>1</v>
      </c>
      <c r="J158" s="117">
        <f t="shared" si="11"/>
        <v>1</v>
      </c>
      <c r="K158" s="83">
        <f t="shared" si="8"/>
        <v>0</v>
      </c>
      <c r="L158" s="10">
        <f t="shared" si="9"/>
        <v>0</v>
      </c>
    </row>
    <row r="159" spans="1:13" x14ac:dyDescent="0.45">
      <c r="A159" s="80" t="s">
        <v>597</v>
      </c>
      <c r="B159" s="77" t="s">
        <v>632</v>
      </c>
      <c r="C159" s="77" t="s">
        <v>359</v>
      </c>
      <c r="D159" s="77" t="s">
        <v>76</v>
      </c>
      <c r="E159" s="106">
        <v>2.3029556957679347</v>
      </c>
      <c r="F159" s="83">
        <v>0</v>
      </c>
      <c r="G159" s="8">
        <v>6692.3892519016181</v>
      </c>
      <c r="H159" s="115">
        <v>9211.8227830717387</v>
      </c>
      <c r="I159" s="9">
        <f t="shared" si="10"/>
        <v>1</v>
      </c>
      <c r="J159" s="117">
        <f t="shared" si="11"/>
        <v>1</v>
      </c>
      <c r="K159" s="83">
        <f t="shared" si="8"/>
        <v>0</v>
      </c>
      <c r="L159" s="10">
        <f t="shared" si="9"/>
        <v>0</v>
      </c>
    </row>
    <row r="160" spans="1:13" x14ac:dyDescent="0.45">
      <c r="A160" s="80" t="s">
        <v>597</v>
      </c>
      <c r="B160" s="77" t="s">
        <v>632</v>
      </c>
      <c r="C160" s="77" t="s">
        <v>358</v>
      </c>
      <c r="D160" s="77" t="s">
        <v>76</v>
      </c>
      <c r="E160" s="106">
        <v>3.1381300537433732</v>
      </c>
      <c r="F160" s="83">
        <v>28400.076986377528</v>
      </c>
      <c r="G160" s="8">
        <v>37657.560644920479</v>
      </c>
      <c r="H160" s="115">
        <v>37657.560644920479</v>
      </c>
      <c r="I160" s="9">
        <f t="shared" si="10"/>
        <v>0.67403314917127077</v>
      </c>
      <c r="J160" s="117">
        <f t="shared" si="11"/>
        <v>0.67403314917127077</v>
      </c>
      <c r="K160" s="83">
        <f t="shared" si="8"/>
        <v>9257.4836585429512</v>
      </c>
      <c r="L160" s="10">
        <f t="shared" si="9"/>
        <v>9257.4836585429512</v>
      </c>
      <c r="M160" t="s">
        <v>120</v>
      </c>
    </row>
    <row r="161" spans="1:12" x14ac:dyDescent="0.45">
      <c r="A161" s="80" t="s">
        <v>597</v>
      </c>
      <c r="B161" s="77" t="s">
        <v>632</v>
      </c>
      <c r="C161" s="77" t="s">
        <v>537</v>
      </c>
      <c r="D161" s="77" t="s">
        <v>76</v>
      </c>
      <c r="E161" s="106">
        <v>1.6670823676389419</v>
      </c>
      <c r="F161" s="83">
        <v>10432.601456684499</v>
      </c>
      <c r="G161" s="8">
        <v>8045.339506225534</v>
      </c>
      <c r="H161" s="115">
        <v>6668.3294705557673</v>
      </c>
      <c r="I161" s="9">
        <f t="shared" si="10"/>
        <v>0.7711728986896772</v>
      </c>
      <c r="J161" s="117">
        <f t="shared" si="11"/>
        <v>0.63918184723553839</v>
      </c>
      <c r="K161" s="83">
        <f t="shared" si="8"/>
        <v>2387.2619504589647</v>
      </c>
      <c r="L161" s="10">
        <f t="shared" si="9"/>
        <v>3764.2719861287314</v>
      </c>
    </row>
    <row r="162" spans="1:12" x14ac:dyDescent="0.45">
      <c r="A162" s="80" t="s">
        <v>593</v>
      </c>
      <c r="B162" s="77" t="s">
        <v>617</v>
      </c>
      <c r="C162" s="77" t="s">
        <v>236</v>
      </c>
      <c r="D162" s="77" t="s">
        <v>76</v>
      </c>
      <c r="E162" s="106">
        <v>1.6825723506110766</v>
      </c>
      <c r="F162" s="83">
        <v>0</v>
      </c>
      <c r="G162" s="8">
        <v>0</v>
      </c>
      <c r="H162" s="115">
        <v>0</v>
      </c>
      <c r="I162" s="9">
        <f t="shared" si="10"/>
        <v>1</v>
      </c>
      <c r="J162" s="117">
        <f t="shared" si="11"/>
        <v>1</v>
      </c>
      <c r="K162" s="83">
        <f t="shared" si="8"/>
        <v>0</v>
      </c>
      <c r="L162" s="10">
        <f t="shared" si="9"/>
        <v>0</v>
      </c>
    </row>
    <row r="163" spans="1:12" x14ac:dyDescent="0.45">
      <c r="A163" s="80" t="s">
        <v>593</v>
      </c>
      <c r="B163" s="77" t="s">
        <v>617</v>
      </c>
      <c r="C163" s="77" t="s">
        <v>246</v>
      </c>
      <c r="D163" s="77" t="s">
        <v>76</v>
      </c>
      <c r="E163" s="106">
        <v>2.1688372600021801</v>
      </c>
      <c r="F163" s="83">
        <v>0</v>
      </c>
      <c r="G163" s="8">
        <v>0</v>
      </c>
      <c r="H163" s="115">
        <v>0</v>
      </c>
      <c r="I163" s="9">
        <f t="shared" si="10"/>
        <v>1</v>
      </c>
      <c r="J163" s="117">
        <f t="shared" si="11"/>
        <v>1</v>
      </c>
      <c r="K163" s="83">
        <f t="shared" si="8"/>
        <v>0</v>
      </c>
      <c r="L163" s="10">
        <f t="shared" si="9"/>
        <v>0</v>
      </c>
    </row>
    <row r="164" spans="1:12" x14ac:dyDescent="0.45">
      <c r="A164" s="80" t="s">
        <v>593</v>
      </c>
      <c r="B164" s="77" t="s">
        <v>617</v>
      </c>
      <c r="C164" s="77" t="s">
        <v>237</v>
      </c>
      <c r="D164" s="77" t="s">
        <v>76</v>
      </c>
      <c r="E164" s="106">
        <v>2.758118599099761</v>
      </c>
      <c r="F164" s="83">
        <v>0</v>
      </c>
      <c r="G164" s="8">
        <v>0</v>
      </c>
      <c r="H164" s="115">
        <v>0</v>
      </c>
      <c r="I164" s="9">
        <f t="shared" si="10"/>
        <v>1</v>
      </c>
      <c r="J164" s="117">
        <f t="shared" si="11"/>
        <v>1</v>
      </c>
      <c r="K164" s="83">
        <f t="shared" si="8"/>
        <v>0</v>
      </c>
      <c r="L164" s="10">
        <f t="shared" si="9"/>
        <v>0</v>
      </c>
    </row>
    <row r="165" spans="1:12" x14ac:dyDescent="0.45">
      <c r="A165" s="80" t="s">
        <v>593</v>
      </c>
      <c r="B165" s="77" t="s">
        <v>617</v>
      </c>
      <c r="C165" s="77" t="s">
        <v>247</v>
      </c>
      <c r="D165" s="77" t="s">
        <v>76</v>
      </c>
      <c r="E165" s="106">
        <v>4.3686878535777041</v>
      </c>
      <c r="F165" s="83">
        <v>0</v>
      </c>
      <c r="G165" s="8">
        <v>0</v>
      </c>
      <c r="H165" s="115">
        <v>0</v>
      </c>
      <c r="I165" s="9">
        <f t="shared" si="10"/>
        <v>1</v>
      </c>
      <c r="J165" s="117">
        <f t="shared" si="11"/>
        <v>1</v>
      </c>
      <c r="K165" s="83">
        <f t="shared" si="8"/>
        <v>0</v>
      </c>
      <c r="L165" s="10">
        <f t="shared" si="9"/>
        <v>0</v>
      </c>
    </row>
    <row r="166" spans="1:12" x14ac:dyDescent="0.45">
      <c r="A166" s="80" t="s">
        <v>593</v>
      </c>
      <c r="B166" s="77" t="s">
        <v>617</v>
      </c>
      <c r="C166" s="77" t="s">
        <v>235</v>
      </c>
      <c r="D166" s="77" t="s">
        <v>76</v>
      </c>
      <c r="E166" s="106">
        <v>1.0303443048051066</v>
      </c>
      <c r="F166" s="83">
        <v>0</v>
      </c>
      <c r="G166" s="8">
        <v>0</v>
      </c>
      <c r="H166" s="115">
        <v>0</v>
      </c>
      <c r="I166" s="9">
        <f t="shared" si="10"/>
        <v>1</v>
      </c>
      <c r="J166" s="117">
        <f t="shared" si="11"/>
        <v>1</v>
      </c>
      <c r="K166" s="83">
        <f t="shared" si="8"/>
        <v>0</v>
      </c>
      <c r="L166" s="10">
        <f t="shared" si="9"/>
        <v>0</v>
      </c>
    </row>
    <row r="167" spans="1:12" x14ac:dyDescent="0.45">
      <c r="A167" s="80" t="s">
        <v>593</v>
      </c>
      <c r="B167" s="77" t="s">
        <v>617</v>
      </c>
      <c r="C167" s="77" t="s">
        <v>248</v>
      </c>
      <c r="D167" s="77" t="s">
        <v>76</v>
      </c>
      <c r="E167" s="106">
        <v>8.2248536687077536</v>
      </c>
      <c r="F167" s="83">
        <v>0</v>
      </c>
      <c r="G167" s="8">
        <v>0</v>
      </c>
      <c r="H167" s="115">
        <v>0</v>
      </c>
      <c r="I167" s="9">
        <f t="shared" si="10"/>
        <v>1</v>
      </c>
      <c r="J167" s="117">
        <f t="shared" si="11"/>
        <v>1</v>
      </c>
      <c r="K167" s="83">
        <f t="shared" si="8"/>
        <v>0</v>
      </c>
      <c r="L167" s="10">
        <f t="shared" si="9"/>
        <v>0</v>
      </c>
    </row>
    <row r="168" spans="1:12" x14ac:dyDescent="0.45">
      <c r="A168" s="80" t="s">
        <v>593</v>
      </c>
      <c r="B168" s="77" t="s">
        <v>617</v>
      </c>
      <c r="C168" s="77" t="s">
        <v>232</v>
      </c>
      <c r="D168" s="77" t="s">
        <v>76</v>
      </c>
      <c r="E168" s="106">
        <v>1.2419534039963713</v>
      </c>
      <c r="F168" s="83">
        <v>0</v>
      </c>
      <c r="G168" s="8">
        <v>0</v>
      </c>
      <c r="H168" s="115">
        <v>0</v>
      </c>
      <c r="I168" s="9">
        <f t="shared" si="10"/>
        <v>1</v>
      </c>
      <c r="J168" s="117">
        <f t="shared" si="11"/>
        <v>1</v>
      </c>
      <c r="K168" s="83">
        <f t="shared" si="8"/>
        <v>0</v>
      </c>
      <c r="L168" s="10">
        <f t="shared" si="9"/>
        <v>0</v>
      </c>
    </row>
    <row r="169" spans="1:12" x14ac:dyDescent="0.45">
      <c r="A169" s="80" t="s">
        <v>593</v>
      </c>
      <c r="B169" s="77" t="s">
        <v>617</v>
      </c>
      <c r="C169" s="77" t="s">
        <v>238</v>
      </c>
      <c r="D169" s="77" t="s">
        <v>76</v>
      </c>
      <c r="E169" s="106">
        <v>2.058388510705961</v>
      </c>
      <c r="F169" s="83">
        <v>0</v>
      </c>
      <c r="G169" s="8">
        <v>0</v>
      </c>
      <c r="H169" s="115">
        <v>0</v>
      </c>
      <c r="I169" s="9">
        <f t="shared" si="10"/>
        <v>1</v>
      </c>
      <c r="J169" s="117">
        <f t="shared" si="11"/>
        <v>1</v>
      </c>
      <c r="K169" s="83">
        <f t="shared" si="8"/>
        <v>0</v>
      </c>
      <c r="L169" s="10">
        <f t="shared" si="9"/>
        <v>0</v>
      </c>
    </row>
    <row r="170" spans="1:12" x14ac:dyDescent="0.45">
      <c r="A170" s="80" t="s">
        <v>593</v>
      </c>
      <c r="B170" s="77" t="s">
        <v>617</v>
      </c>
      <c r="C170" s="77" t="s">
        <v>239</v>
      </c>
      <c r="D170" s="77" t="s">
        <v>76</v>
      </c>
      <c r="E170" s="106">
        <v>3.3224428650431954</v>
      </c>
      <c r="F170" s="83">
        <v>0</v>
      </c>
      <c r="G170" s="8">
        <v>0</v>
      </c>
      <c r="H170" s="115">
        <v>0</v>
      </c>
      <c r="I170" s="9">
        <f t="shared" si="10"/>
        <v>1</v>
      </c>
      <c r="J170" s="117">
        <f t="shared" si="11"/>
        <v>1</v>
      </c>
      <c r="K170" s="83">
        <f t="shared" si="8"/>
        <v>0</v>
      </c>
      <c r="L170" s="10">
        <f t="shared" si="9"/>
        <v>0</v>
      </c>
    </row>
    <row r="171" spans="1:12" x14ac:dyDescent="0.45">
      <c r="A171" s="80" t="s">
        <v>593</v>
      </c>
      <c r="B171" s="77" t="s">
        <v>617</v>
      </c>
      <c r="C171" s="77" t="s">
        <v>240</v>
      </c>
      <c r="D171" s="77" t="s">
        <v>76</v>
      </c>
      <c r="E171" s="106">
        <v>1.2548479584622134</v>
      </c>
      <c r="F171" s="83">
        <v>0</v>
      </c>
      <c r="G171" s="8">
        <v>0</v>
      </c>
      <c r="H171" s="115">
        <v>0</v>
      </c>
      <c r="I171" s="9">
        <f t="shared" si="10"/>
        <v>1</v>
      </c>
      <c r="J171" s="117">
        <f t="shared" si="11"/>
        <v>1</v>
      </c>
      <c r="K171" s="83">
        <f t="shared" si="8"/>
        <v>0</v>
      </c>
      <c r="L171" s="10">
        <f t="shared" si="9"/>
        <v>0</v>
      </c>
    </row>
    <row r="172" spans="1:12" x14ac:dyDescent="0.45">
      <c r="A172" s="80" t="s">
        <v>593</v>
      </c>
      <c r="B172" s="77" t="s">
        <v>617</v>
      </c>
      <c r="C172" s="77" t="s">
        <v>241</v>
      </c>
      <c r="D172" s="77" t="s">
        <v>76</v>
      </c>
      <c r="E172" s="106">
        <v>2.4735063607735137</v>
      </c>
      <c r="F172" s="83">
        <v>0</v>
      </c>
      <c r="G172" s="8">
        <v>0</v>
      </c>
      <c r="H172" s="115">
        <v>0</v>
      </c>
      <c r="I172" s="9">
        <f t="shared" si="10"/>
        <v>1</v>
      </c>
      <c r="J172" s="117">
        <f t="shared" si="11"/>
        <v>1</v>
      </c>
      <c r="K172" s="83">
        <f t="shared" si="8"/>
        <v>0</v>
      </c>
      <c r="L172" s="10">
        <f t="shared" si="9"/>
        <v>0</v>
      </c>
    </row>
    <row r="173" spans="1:12" x14ac:dyDescent="0.45">
      <c r="A173" s="80" t="s">
        <v>593</v>
      </c>
      <c r="B173" s="77" t="s">
        <v>617</v>
      </c>
      <c r="C173" s="77" t="s">
        <v>233</v>
      </c>
      <c r="D173" s="77" t="s">
        <v>76</v>
      </c>
      <c r="E173" s="106">
        <v>0.80293452618462569</v>
      </c>
      <c r="F173" s="83">
        <v>0</v>
      </c>
      <c r="G173" s="8">
        <v>0</v>
      </c>
      <c r="H173" s="115">
        <v>0</v>
      </c>
      <c r="I173" s="9">
        <f t="shared" si="10"/>
        <v>1</v>
      </c>
      <c r="J173" s="117">
        <f t="shared" si="11"/>
        <v>1</v>
      </c>
      <c r="K173" s="83">
        <f t="shared" si="8"/>
        <v>0</v>
      </c>
      <c r="L173" s="10">
        <f t="shared" si="9"/>
        <v>0</v>
      </c>
    </row>
    <row r="174" spans="1:12" x14ac:dyDescent="0.45">
      <c r="A174" s="80" t="s">
        <v>593</v>
      </c>
      <c r="B174" s="77" t="s">
        <v>617</v>
      </c>
      <c r="C174" s="77" t="s">
        <v>245</v>
      </c>
      <c r="D174" s="77" t="s">
        <v>76</v>
      </c>
      <c r="E174" s="106">
        <v>4.612680345254847</v>
      </c>
      <c r="F174" s="83">
        <v>0</v>
      </c>
      <c r="G174" s="8">
        <v>0</v>
      </c>
      <c r="H174" s="115">
        <v>0</v>
      </c>
      <c r="I174" s="9">
        <f t="shared" si="10"/>
        <v>1</v>
      </c>
      <c r="J174" s="117">
        <f t="shared" si="11"/>
        <v>1</v>
      </c>
      <c r="K174" s="83">
        <f t="shared" si="8"/>
        <v>0</v>
      </c>
      <c r="L174" s="10">
        <f t="shared" si="9"/>
        <v>0</v>
      </c>
    </row>
    <row r="175" spans="1:12" x14ac:dyDescent="0.45">
      <c r="A175" s="80" t="s">
        <v>593</v>
      </c>
      <c r="B175" s="77" t="s">
        <v>617</v>
      </c>
      <c r="C175" s="77" t="s">
        <v>242</v>
      </c>
      <c r="D175" s="77" t="s">
        <v>76</v>
      </c>
      <c r="E175" s="106">
        <v>1.5484165819130222</v>
      </c>
      <c r="F175" s="83">
        <v>0</v>
      </c>
      <c r="G175" s="8">
        <v>0</v>
      </c>
      <c r="H175" s="115">
        <v>0</v>
      </c>
      <c r="I175" s="9">
        <f t="shared" si="10"/>
        <v>1</v>
      </c>
      <c r="J175" s="117">
        <f t="shared" si="11"/>
        <v>1</v>
      </c>
      <c r="K175" s="83">
        <f t="shared" si="8"/>
        <v>0</v>
      </c>
      <c r="L175" s="10">
        <f t="shared" si="9"/>
        <v>0</v>
      </c>
    </row>
    <row r="176" spans="1:12" x14ac:dyDescent="0.45">
      <c r="A176" s="80" t="s">
        <v>593</v>
      </c>
      <c r="B176" s="77" t="s">
        <v>617</v>
      </c>
      <c r="C176" s="77" t="s">
        <v>243</v>
      </c>
      <c r="D176" s="77" t="s">
        <v>76</v>
      </c>
      <c r="E176" s="106">
        <v>3.3298431832568802</v>
      </c>
      <c r="F176" s="83">
        <v>0</v>
      </c>
      <c r="G176" s="8">
        <v>0</v>
      </c>
      <c r="H176" s="115">
        <v>0</v>
      </c>
      <c r="I176" s="9">
        <f t="shared" si="10"/>
        <v>1</v>
      </c>
      <c r="J176" s="117">
        <f t="shared" si="11"/>
        <v>1</v>
      </c>
      <c r="K176" s="83">
        <f t="shared" si="8"/>
        <v>0</v>
      </c>
      <c r="L176" s="10">
        <f t="shared" si="9"/>
        <v>0</v>
      </c>
    </row>
    <row r="177" spans="1:12" x14ac:dyDescent="0.45">
      <c r="A177" s="80" t="s">
        <v>593</v>
      </c>
      <c r="B177" s="77" t="s">
        <v>617</v>
      </c>
      <c r="C177" s="77" t="s">
        <v>234</v>
      </c>
      <c r="D177" s="77" t="s">
        <v>76</v>
      </c>
      <c r="E177" s="106">
        <v>0.90373886077101306</v>
      </c>
      <c r="F177" s="83">
        <v>0</v>
      </c>
      <c r="G177" s="8">
        <v>0</v>
      </c>
      <c r="H177" s="115">
        <v>0</v>
      </c>
      <c r="I177" s="9">
        <f t="shared" si="10"/>
        <v>1</v>
      </c>
      <c r="J177" s="117">
        <f t="shared" si="11"/>
        <v>1</v>
      </c>
      <c r="K177" s="83">
        <f t="shared" si="8"/>
        <v>0</v>
      </c>
      <c r="L177" s="10">
        <f t="shared" si="9"/>
        <v>0</v>
      </c>
    </row>
    <row r="178" spans="1:12" x14ac:dyDescent="0.45">
      <c r="A178" s="80" t="s">
        <v>593</v>
      </c>
      <c r="B178" s="77" t="s">
        <v>617</v>
      </c>
      <c r="C178" s="77" t="s">
        <v>244</v>
      </c>
      <c r="D178" s="77" t="s">
        <v>76</v>
      </c>
      <c r="E178" s="106">
        <v>6.2231675962066353</v>
      </c>
      <c r="F178" s="83">
        <v>0</v>
      </c>
      <c r="G178" s="8">
        <v>0</v>
      </c>
      <c r="H178" s="115">
        <v>0</v>
      </c>
      <c r="I178" s="9">
        <f t="shared" si="10"/>
        <v>1</v>
      </c>
      <c r="J178" s="117">
        <f t="shared" si="11"/>
        <v>1</v>
      </c>
      <c r="K178" s="83">
        <f t="shared" si="8"/>
        <v>0</v>
      </c>
      <c r="L178" s="10">
        <f t="shared" si="9"/>
        <v>0</v>
      </c>
    </row>
    <row r="179" spans="1:12" x14ac:dyDescent="0.45">
      <c r="A179" s="80" t="s">
        <v>595</v>
      </c>
      <c r="B179" s="77" t="s">
        <v>623</v>
      </c>
      <c r="C179" s="77" t="s">
        <v>287</v>
      </c>
      <c r="D179" s="77" t="s">
        <v>76</v>
      </c>
      <c r="E179" s="106">
        <v>10.769500000000001</v>
      </c>
      <c r="F179" s="83">
        <v>75.386500000000012</v>
      </c>
      <c r="G179" s="8">
        <v>516.93600000000004</v>
      </c>
      <c r="H179" s="115">
        <v>215.39000000000001</v>
      </c>
      <c r="I179" s="9">
        <f t="shared" si="10"/>
        <v>0</v>
      </c>
      <c r="J179" s="117">
        <f t="shared" si="11"/>
        <v>0</v>
      </c>
      <c r="K179" s="83">
        <f t="shared" si="8"/>
        <v>75.386500000000012</v>
      </c>
      <c r="L179" s="10">
        <f t="shared" si="9"/>
        <v>75.386500000000012</v>
      </c>
    </row>
    <row r="180" spans="1:12" x14ac:dyDescent="0.45">
      <c r="A180" s="80" t="s">
        <v>595</v>
      </c>
      <c r="B180" s="77" t="s">
        <v>623</v>
      </c>
      <c r="C180" s="77" t="s">
        <v>289</v>
      </c>
      <c r="D180" s="77" t="s">
        <v>76</v>
      </c>
      <c r="E180" s="106">
        <v>32.356099999999998</v>
      </c>
      <c r="F180" s="83">
        <v>9965.6787999999997</v>
      </c>
      <c r="G180" s="8">
        <v>66297.6489</v>
      </c>
      <c r="H180" s="115">
        <v>97068.299999999988</v>
      </c>
      <c r="I180" s="9">
        <f t="shared" si="10"/>
        <v>0</v>
      </c>
      <c r="J180" s="117">
        <f t="shared" si="11"/>
        <v>0</v>
      </c>
      <c r="K180" s="83">
        <f t="shared" si="8"/>
        <v>9965.6787999999997</v>
      </c>
      <c r="L180" s="10">
        <f t="shared" si="9"/>
        <v>9965.6787999999997</v>
      </c>
    </row>
    <row r="181" spans="1:12" x14ac:dyDescent="0.45">
      <c r="A181" s="80" t="s">
        <v>595</v>
      </c>
      <c r="B181" s="77" t="s">
        <v>623</v>
      </c>
      <c r="C181" s="77" t="s">
        <v>288</v>
      </c>
      <c r="D181" s="77" t="s">
        <v>76</v>
      </c>
      <c r="E181" s="106">
        <v>3.5291575969392186</v>
      </c>
      <c r="F181" s="83">
        <v>0</v>
      </c>
      <c r="G181" s="8">
        <v>14.116630387756874</v>
      </c>
      <c r="H181" s="115">
        <v>0</v>
      </c>
      <c r="I181" s="9">
        <f t="shared" si="10"/>
        <v>1</v>
      </c>
      <c r="J181" s="117">
        <f t="shared" si="11"/>
        <v>1</v>
      </c>
      <c r="K181" s="83">
        <f t="shared" si="8"/>
        <v>0</v>
      </c>
      <c r="L181" s="10">
        <f t="shared" si="9"/>
        <v>0</v>
      </c>
    </row>
    <row r="182" spans="1:12" x14ac:dyDescent="0.45">
      <c r="A182" s="80" t="s">
        <v>595</v>
      </c>
      <c r="B182" s="77" t="s">
        <v>624</v>
      </c>
      <c r="C182" s="77" t="s">
        <v>299</v>
      </c>
      <c r="D182" s="77" t="s">
        <v>76</v>
      </c>
      <c r="E182" s="106">
        <v>6.8747474589500079</v>
      </c>
      <c r="F182" s="83">
        <v>501.85656450335057</v>
      </c>
      <c r="G182" s="8">
        <v>1436.8222189205517</v>
      </c>
      <c r="H182" s="115">
        <v>2749.898983580003</v>
      </c>
      <c r="I182" s="9">
        <f t="shared" si="10"/>
        <v>0</v>
      </c>
      <c r="J182" s="117">
        <f t="shared" si="11"/>
        <v>0</v>
      </c>
      <c r="K182" s="83">
        <f t="shared" si="8"/>
        <v>501.85656450335057</v>
      </c>
      <c r="L182" s="10">
        <f t="shared" si="9"/>
        <v>501.85656450335057</v>
      </c>
    </row>
    <row r="183" spans="1:12" x14ac:dyDescent="0.45">
      <c r="A183" s="80" t="s">
        <v>595</v>
      </c>
      <c r="B183" s="77" t="s">
        <v>624</v>
      </c>
      <c r="C183" s="77" t="s">
        <v>298</v>
      </c>
      <c r="D183" s="77" t="s">
        <v>76</v>
      </c>
      <c r="E183" s="106">
        <v>10.9584125</v>
      </c>
      <c r="F183" s="83">
        <v>10.9584125</v>
      </c>
      <c r="G183" s="8">
        <v>65.750474999999994</v>
      </c>
      <c r="H183" s="115">
        <v>164.37618749999999</v>
      </c>
      <c r="I183" s="9">
        <f t="shared" si="10"/>
        <v>0</v>
      </c>
      <c r="J183" s="117">
        <f t="shared" si="11"/>
        <v>0</v>
      </c>
      <c r="K183" s="83">
        <f t="shared" si="8"/>
        <v>10.9584125</v>
      </c>
      <c r="L183" s="10">
        <f t="shared" si="9"/>
        <v>10.9584125</v>
      </c>
    </row>
    <row r="184" spans="1:12" x14ac:dyDescent="0.45">
      <c r="A184" s="80" t="s">
        <v>595</v>
      </c>
      <c r="B184" s="77" t="s">
        <v>624</v>
      </c>
      <c r="C184" s="77" t="s">
        <v>297</v>
      </c>
      <c r="D184" s="77" t="s">
        <v>76</v>
      </c>
      <c r="E184" s="106">
        <v>6.8339518166393622</v>
      </c>
      <c r="F184" s="83">
        <v>10230.425869509125</v>
      </c>
      <c r="G184" s="8">
        <v>12301.113269950853</v>
      </c>
      <c r="H184" s="115">
        <v>10250.927724959043</v>
      </c>
      <c r="I184" s="9">
        <f t="shared" si="10"/>
        <v>0.79759519038076143</v>
      </c>
      <c r="J184" s="117">
        <f t="shared" si="11"/>
        <v>0.99799599198396793</v>
      </c>
      <c r="K184" s="83">
        <f t="shared" si="8"/>
        <v>2070.6874004417277</v>
      </c>
      <c r="L184" s="10">
        <f t="shared" si="9"/>
        <v>20.501855449918367</v>
      </c>
    </row>
    <row r="185" spans="1:12" x14ac:dyDescent="0.45">
      <c r="A185" s="80" t="s">
        <v>595</v>
      </c>
      <c r="B185" s="77" t="s">
        <v>624</v>
      </c>
      <c r="C185" s="77" t="s">
        <v>296</v>
      </c>
      <c r="D185" s="77" t="s">
        <v>76</v>
      </c>
      <c r="E185" s="106">
        <v>4.4724163999999984</v>
      </c>
      <c r="F185" s="83">
        <v>58.141413199999981</v>
      </c>
      <c r="G185" s="8">
        <v>80.503495199999975</v>
      </c>
      <c r="H185" s="115">
        <v>89.448327999999975</v>
      </c>
      <c r="I185" s="9">
        <f t="shared" si="10"/>
        <v>0.61538461538461542</v>
      </c>
      <c r="J185" s="117">
        <f t="shared" si="11"/>
        <v>0.46153846153846145</v>
      </c>
      <c r="K185" s="83">
        <f t="shared" si="8"/>
        <v>22.362081999999994</v>
      </c>
      <c r="L185" s="10">
        <f t="shared" si="9"/>
        <v>31.306914799999994</v>
      </c>
    </row>
    <row r="186" spans="1:12" x14ac:dyDescent="0.45">
      <c r="A186" s="80" t="s">
        <v>595</v>
      </c>
      <c r="B186" s="77" t="s">
        <v>624</v>
      </c>
      <c r="C186" s="77" t="s">
        <v>295</v>
      </c>
      <c r="D186" s="77" t="s">
        <v>76</v>
      </c>
      <c r="E186" s="106">
        <v>21.470912388956524</v>
      </c>
      <c r="F186" s="83">
        <v>472.36007255704351</v>
      </c>
      <c r="G186" s="8">
        <v>1095.0165318367826</v>
      </c>
      <c r="H186" s="115">
        <v>429.41824777913047</v>
      </c>
      <c r="I186" s="9">
        <f t="shared" si="10"/>
        <v>0</v>
      </c>
      <c r="J186" s="117">
        <f t="shared" si="11"/>
        <v>0.90909090909090906</v>
      </c>
      <c r="K186" s="83">
        <f t="shared" si="8"/>
        <v>472.36007255704351</v>
      </c>
      <c r="L186" s="10">
        <f t="shared" si="9"/>
        <v>42.941824777913041</v>
      </c>
    </row>
    <row r="187" spans="1:12" x14ac:dyDescent="0.45">
      <c r="A187" s="80" t="s">
        <v>595</v>
      </c>
      <c r="B187" s="77" t="s">
        <v>624</v>
      </c>
      <c r="C187" s="77" t="s">
        <v>294</v>
      </c>
      <c r="D187" s="77" t="s">
        <v>76</v>
      </c>
      <c r="E187" s="106">
        <v>7.7369347541380877</v>
      </c>
      <c r="F187" s="83">
        <v>7566.7221895470502</v>
      </c>
      <c r="G187" s="8">
        <v>15473.869508276175</v>
      </c>
      <c r="H187" s="115">
        <v>16247.562983689984</v>
      </c>
      <c r="I187" s="9">
        <f t="shared" si="10"/>
        <v>0</v>
      </c>
      <c r="J187" s="117">
        <f t="shared" si="11"/>
        <v>0</v>
      </c>
      <c r="K187" s="83">
        <f t="shared" si="8"/>
        <v>7566.7221895470502</v>
      </c>
      <c r="L187" s="10">
        <f t="shared" si="9"/>
        <v>7566.7221895470502</v>
      </c>
    </row>
    <row r="188" spans="1:12" x14ac:dyDescent="0.45">
      <c r="A188" s="80" t="s">
        <v>595</v>
      </c>
      <c r="B188" s="77" t="s">
        <v>624</v>
      </c>
      <c r="C188" s="77" t="s">
        <v>293</v>
      </c>
      <c r="D188" s="77" t="s">
        <v>76</v>
      </c>
      <c r="E188" s="106">
        <v>4.9900213000000013</v>
      </c>
      <c r="F188" s="83">
        <v>54.890234300000017</v>
      </c>
      <c r="G188" s="8">
        <v>184.63078810000005</v>
      </c>
      <c r="H188" s="115">
        <v>149.70063900000005</v>
      </c>
      <c r="I188" s="9">
        <f t="shared" si="10"/>
        <v>0</v>
      </c>
      <c r="J188" s="117">
        <f t="shared" si="11"/>
        <v>0</v>
      </c>
      <c r="K188" s="83">
        <f t="shared" si="8"/>
        <v>54.890234300000017</v>
      </c>
      <c r="L188" s="10">
        <f t="shared" si="9"/>
        <v>54.890234300000017</v>
      </c>
    </row>
    <row r="189" spans="1:12" x14ac:dyDescent="0.45">
      <c r="A189" s="80" t="s">
        <v>595</v>
      </c>
      <c r="B189" s="77" t="s">
        <v>624</v>
      </c>
      <c r="C189" s="77" t="s">
        <v>292</v>
      </c>
      <c r="D189" s="77" t="s">
        <v>76</v>
      </c>
      <c r="E189" s="106">
        <v>17.185552402222221</v>
      </c>
      <c r="F189" s="83">
        <v>309.33994323999997</v>
      </c>
      <c r="G189" s="8">
        <v>773.34985810000001</v>
      </c>
      <c r="H189" s="115">
        <v>343.7110480444444</v>
      </c>
      <c r="I189" s="9">
        <f t="shared" si="10"/>
        <v>0</v>
      </c>
      <c r="J189" s="117">
        <f t="shared" si="11"/>
        <v>0.88888888888888895</v>
      </c>
      <c r="K189" s="83">
        <f t="shared" si="8"/>
        <v>309.33994323999997</v>
      </c>
      <c r="L189" s="10">
        <f t="shared" si="9"/>
        <v>34.371104804444428</v>
      </c>
    </row>
    <row r="190" spans="1:12" x14ac:dyDescent="0.45">
      <c r="A190" s="80" t="s">
        <v>595</v>
      </c>
      <c r="B190" s="77" t="s">
        <v>624</v>
      </c>
      <c r="C190" s="77" t="s">
        <v>291</v>
      </c>
      <c r="D190" s="77" t="s">
        <v>76</v>
      </c>
      <c r="E190" s="106">
        <v>9.9319533787907055</v>
      </c>
      <c r="F190" s="83">
        <v>536.32548245469809</v>
      </c>
      <c r="G190" s="8">
        <v>2482.9883446976764</v>
      </c>
      <c r="H190" s="115">
        <v>2482.9883446976764</v>
      </c>
      <c r="I190" s="9">
        <f t="shared" si="10"/>
        <v>0</v>
      </c>
      <c r="J190" s="117">
        <f t="shared" si="11"/>
        <v>0</v>
      </c>
      <c r="K190" s="83">
        <f t="shared" si="8"/>
        <v>536.32548245469809</v>
      </c>
      <c r="L190" s="10">
        <f t="shared" si="9"/>
        <v>536.32548245469809</v>
      </c>
    </row>
    <row r="191" spans="1:12" x14ac:dyDescent="0.45">
      <c r="A191" s="80" t="s">
        <v>595</v>
      </c>
      <c r="B191" s="77" t="s">
        <v>624</v>
      </c>
      <c r="C191" s="77" t="s">
        <v>290</v>
      </c>
      <c r="D191" s="77" t="s">
        <v>76</v>
      </c>
      <c r="E191" s="106">
        <v>7.5267499999999989</v>
      </c>
      <c r="F191" s="83">
        <v>0</v>
      </c>
      <c r="G191" s="8">
        <v>45.160499999999992</v>
      </c>
      <c r="H191" s="115">
        <v>45.160499999999992</v>
      </c>
      <c r="I191" s="9">
        <f t="shared" si="10"/>
        <v>1</v>
      </c>
      <c r="J191" s="117">
        <f t="shared" si="11"/>
        <v>1</v>
      </c>
      <c r="K191" s="83">
        <f t="shared" si="8"/>
        <v>0</v>
      </c>
      <c r="L191" s="10">
        <f t="shared" si="9"/>
        <v>0</v>
      </c>
    </row>
    <row r="192" spans="1:12" x14ac:dyDescent="0.45">
      <c r="A192" s="80" t="s">
        <v>591</v>
      </c>
      <c r="B192" s="77" t="s">
        <v>614</v>
      </c>
      <c r="C192" s="77" t="s">
        <v>224</v>
      </c>
      <c r="D192" s="77" t="s">
        <v>76</v>
      </c>
      <c r="E192" s="106">
        <v>24</v>
      </c>
      <c r="F192" s="83">
        <v>600</v>
      </c>
      <c r="G192" s="8">
        <v>552</v>
      </c>
      <c r="H192" s="115">
        <v>1080</v>
      </c>
      <c r="I192" s="9">
        <f t="shared" si="10"/>
        <v>0.92</v>
      </c>
      <c r="J192" s="117">
        <f t="shared" si="11"/>
        <v>0.19999999999999996</v>
      </c>
      <c r="K192" s="83">
        <f t="shared" si="8"/>
        <v>48</v>
      </c>
      <c r="L192" s="10">
        <f t="shared" si="9"/>
        <v>480</v>
      </c>
    </row>
    <row r="193" spans="1:12" x14ac:dyDescent="0.45">
      <c r="A193" s="80" t="s">
        <v>591</v>
      </c>
      <c r="B193" s="77" t="s">
        <v>614</v>
      </c>
      <c r="C193" s="77" t="s">
        <v>213</v>
      </c>
      <c r="D193" s="77" t="s">
        <v>76</v>
      </c>
      <c r="E193" s="106">
        <v>6.41</v>
      </c>
      <c r="F193" s="83">
        <v>698.69</v>
      </c>
      <c r="G193" s="8">
        <v>935.86</v>
      </c>
      <c r="H193" s="115">
        <v>1185.8500000000001</v>
      </c>
      <c r="I193" s="9">
        <f t="shared" si="10"/>
        <v>0.66055045871559637</v>
      </c>
      <c r="J193" s="117">
        <f t="shared" si="11"/>
        <v>0.30275229357798161</v>
      </c>
      <c r="K193" s="83">
        <f t="shared" si="8"/>
        <v>237.16999999999996</v>
      </c>
      <c r="L193" s="10">
        <f t="shared" si="9"/>
        <v>487.16000000000008</v>
      </c>
    </row>
    <row r="194" spans="1:12" x14ac:dyDescent="0.45">
      <c r="A194" s="80" t="s">
        <v>591</v>
      </c>
      <c r="B194" s="77" t="s">
        <v>614</v>
      </c>
      <c r="C194" s="77" t="s">
        <v>214</v>
      </c>
      <c r="D194" s="77" t="s">
        <v>76</v>
      </c>
      <c r="E194" s="106">
        <v>7.67</v>
      </c>
      <c r="F194" s="83">
        <v>1043.1199999999999</v>
      </c>
      <c r="G194" s="8">
        <v>1311.57</v>
      </c>
      <c r="H194" s="115">
        <v>2147.6</v>
      </c>
      <c r="I194" s="9">
        <f t="shared" si="10"/>
        <v>0.74264705882352933</v>
      </c>
      <c r="J194" s="117">
        <f t="shared" si="11"/>
        <v>0</v>
      </c>
      <c r="K194" s="83">
        <f t="shared" si="8"/>
        <v>268.45000000000005</v>
      </c>
      <c r="L194" s="10">
        <f t="shared" si="9"/>
        <v>1043.1199999999999</v>
      </c>
    </row>
    <row r="195" spans="1:12" x14ac:dyDescent="0.45">
      <c r="A195" s="80" t="s">
        <v>591</v>
      </c>
      <c r="B195" s="77" t="s">
        <v>614</v>
      </c>
      <c r="C195" s="77" t="s">
        <v>223</v>
      </c>
      <c r="D195" s="77" t="s">
        <v>76</v>
      </c>
      <c r="E195" s="106">
        <v>14.63</v>
      </c>
      <c r="F195" s="83">
        <v>555.94000000000005</v>
      </c>
      <c r="G195" s="8">
        <v>424.27000000000004</v>
      </c>
      <c r="H195" s="115">
        <v>1097.25</v>
      </c>
      <c r="I195" s="9">
        <f t="shared" si="10"/>
        <v>0.76315789473684204</v>
      </c>
      <c r="J195" s="117">
        <f t="shared" si="11"/>
        <v>2.6315789473684403E-2</v>
      </c>
      <c r="K195" s="83">
        <f t="shared" si="8"/>
        <v>131.67000000000002</v>
      </c>
      <c r="L195" s="10">
        <f t="shared" si="9"/>
        <v>541.30999999999995</v>
      </c>
    </row>
    <row r="196" spans="1:12" x14ac:dyDescent="0.45">
      <c r="A196" s="80" t="s">
        <v>591</v>
      </c>
      <c r="B196" s="77" t="s">
        <v>614</v>
      </c>
      <c r="C196" s="77" t="s">
        <v>225</v>
      </c>
      <c r="D196" s="77" t="s">
        <v>76</v>
      </c>
      <c r="E196" s="106">
        <v>5.47</v>
      </c>
      <c r="F196" s="83">
        <v>4534.63</v>
      </c>
      <c r="G196" s="8">
        <v>1088.53</v>
      </c>
      <c r="H196" s="115">
        <v>2953.7999999999997</v>
      </c>
      <c r="I196" s="9">
        <f t="shared" si="10"/>
        <v>0.24004825090470439</v>
      </c>
      <c r="J196" s="117">
        <f t="shared" si="11"/>
        <v>0.65138721351025319</v>
      </c>
      <c r="K196" s="83">
        <f t="shared" si="8"/>
        <v>3446.1000000000004</v>
      </c>
      <c r="L196" s="10">
        <f t="shared" si="9"/>
        <v>1580.8300000000004</v>
      </c>
    </row>
    <row r="197" spans="1:12" x14ac:dyDescent="0.45">
      <c r="A197" s="80" t="s">
        <v>591</v>
      </c>
      <c r="B197" s="77" t="s">
        <v>614</v>
      </c>
      <c r="C197" s="77" t="s">
        <v>215</v>
      </c>
      <c r="D197" s="77" t="s">
        <v>76</v>
      </c>
      <c r="E197" s="106">
        <v>0.92</v>
      </c>
      <c r="F197" s="83">
        <v>4036.96</v>
      </c>
      <c r="G197" s="8">
        <v>2599.92</v>
      </c>
      <c r="H197" s="115">
        <v>2760</v>
      </c>
      <c r="I197" s="9">
        <f t="shared" si="10"/>
        <v>0.64402917046490438</v>
      </c>
      <c r="J197" s="117">
        <f t="shared" si="11"/>
        <v>0.68368277119416598</v>
      </c>
      <c r="K197" s="83">
        <f t="shared" si="8"/>
        <v>1437.04</v>
      </c>
      <c r="L197" s="10">
        <f t="shared" si="9"/>
        <v>1276.96</v>
      </c>
    </row>
    <row r="198" spans="1:12" x14ac:dyDescent="0.45">
      <c r="A198" s="80" t="s">
        <v>591</v>
      </c>
      <c r="B198" s="77" t="s">
        <v>614</v>
      </c>
      <c r="C198" s="77" t="s">
        <v>219</v>
      </c>
      <c r="D198" s="77" t="s">
        <v>76</v>
      </c>
      <c r="E198" s="106">
        <v>2.95</v>
      </c>
      <c r="F198" s="83">
        <v>3227.3</v>
      </c>
      <c r="G198" s="8">
        <v>1203.6000000000001</v>
      </c>
      <c r="H198" s="115">
        <v>2124</v>
      </c>
      <c r="I198" s="9">
        <f t="shared" si="10"/>
        <v>0.37294332723948809</v>
      </c>
      <c r="J198" s="117">
        <f t="shared" si="11"/>
        <v>0.65813528336380256</v>
      </c>
      <c r="K198" s="83">
        <f t="shared" si="8"/>
        <v>2023.7</v>
      </c>
      <c r="L198" s="10">
        <f t="shared" si="9"/>
        <v>1103.3000000000002</v>
      </c>
    </row>
    <row r="199" spans="1:12" x14ac:dyDescent="0.45">
      <c r="A199" s="80" t="s">
        <v>591</v>
      </c>
      <c r="B199" s="77" t="s">
        <v>614</v>
      </c>
      <c r="C199" s="77" t="s">
        <v>216</v>
      </c>
      <c r="D199" s="77" t="s">
        <v>76</v>
      </c>
      <c r="E199" s="106">
        <v>41.2</v>
      </c>
      <c r="F199" s="83">
        <v>1977.6000000000001</v>
      </c>
      <c r="G199" s="8">
        <v>1112.4000000000001</v>
      </c>
      <c r="H199" s="115">
        <v>2554.4</v>
      </c>
      <c r="I199" s="9">
        <f t="shared" si="10"/>
        <v>0.5625</v>
      </c>
      <c r="J199" s="117">
        <f t="shared" si="11"/>
        <v>0.70833333333333337</v>
      </c>
      <c r="K199" s="83">
        <f t="shared" si="8"/>
        <v>865.2</v>
      </c>
      <c r="L199" s="10">
        <f t="shared" si="9"/>
        <v>576.79999999999995</v>
      </c>
    </row>
    <row r="200" spans="1:12" x14ac:dyDescent="0.45">
      <c r="A200" s="80" t="s">
        <v>591</v>
      </c>
      <c r="B200" s="77" t="s">
        <v>614</v>
      </c>
      <c r="C200" s="77" t="s">
        <v>217</v>
      </c>
      <c r="D200" s="77" t="s">
        <v>76</v>
      </c>
      <c r="E200" s="106">
        <v>10.41</v>
      </c>
      <c r="F200" s="83">
        <v>3247.92</v>
      </c>
      <c r="G200" s="8">
        <v>2602.5</v>
      </c>
      <c r="H200" s="115">
        <v>2706.6</v>
      </c>
      <c r="I200" s="9">
        <f t="shared" si="10"/>
        <v>0.80128205128205132</v>
      </c>
      <c r="J200" s="117">
        <f t="shared" si="11"/>
        <v>0.83333333333333326</v>
      </c>
      <c r="K200" s="83">
        <f t="shared" si="8"/>
        <v>645.42000000000007</v>
      </c>
      <c r="L200" s="10">
        <f t="shared" si="9"/>
        <v>541.32000000000016</v>
      </c>
    </row>
    <row r="201" spans="1:12" x14ac:dyDescent="0.45">
      <c r="A201" s="80" t="s">
        <v>591</v>
      </c>
      <c r="B201" s="77" t="s">
        <v>614</v>
      </c>
      <c r="C201" s="77" t="s">
        <v>218</v>
      </c>
      <c r="D201" s="77" t="s">
        <v>76</v>
      </c>
      <c r="E201" s="106">
        <v>24.22</v>
      </c>
      <c r="F201" s="83">
        <v>1840.7199999999998</v>
      </c>
      <c r="G201" s="8">
        <v>944.57999999999993</v>
      </c>
      <c r="H201" s="115">
        <v>1937.6</v>
      </c>
      <c r="I201" s="9">
        <f t="shared" si="10"/>
        <v>0.51315789473684215</v>
      </c>
      <c r="J201" s="117">
        <f t="shared" si="11"/>
        <v>0.94736842105263153</v>
      </c>
      <c r="K201" s="83">
        <f t="shared" ref="K201:K264" si="12">IF(ABS(G201-F201)&gt;F201,F201,ABS(F201-G201))</f>
        <v>896.13999999999987</v>
      </c>
      <c r="L201" s="10">
        <f t="shared" ref="L201:L264" si="13">IF(ABS(H201-F201)&gt;F201,F201,ABS(F201-H201))</f>
        <v>96.880000000000109</v>
      </c>
    </row>
    <row r="202" spans="1:12" x14ac:dyDescent="0.45">
      <c r="A202" s="80" t="s">
        <v>591</v>
      </c>
      <c r="B202" s="77" t="s">
        <v>614</v>
      </c>
      <c r="C202" s="77" t="s">
        <v>221</v>
      </c>
      <c r="D202" s="77" t="s">
        <v>76</v>
      </c>
      <c r="E202" s="106">
        <v>16.32</v>
      </c>
      <c r="F202" s="83">
        <v>1044.48</v>
      </c>
      <c r="G202" s="8">
        <v>293.76</v>
      </c>
      <c r="H202" s="115">
        <v>816</v>
      </c>
      <c r="I202" s="9">
        <f t="shared" si="10"/>
        <v>0.28125</v>
      </c>
      <c r="J202" s="117">
        <f t="shared" si="11"/>
        <v>0.78125</v>
      </c>
      <c r="K202" s="83">
        <f t="shared" si="12"/>
        <v>750.72</v>
      </c>
      <c r="L202" s="10">
        <f t="shared" si="13"/>
        <v>228.48000000000002</v>
      </c>
    </row>
    <row r="203" spans="1:12" x14ac:dyDescent="0.45">
      <c r="A203" s="80" t="s">
        <v>591</v>
      </c>
      <c r="B203" s="77" t="s">
        <v>614</v>
      </c>
      <c r="C203" s="77" t="s">
        <v>220</v>
      </c>
      <c r="D203" s="77" t="s">
        <v>76</v>
      </c>
      <c r="E203" s="106">
        <v>4.8899999999999997</v>
      </c>
      <c r="F203" s="83">
        <v>1726.1699999999998</v>
      </c>
      <c r="G203" s="8">
        <v>1467</v>
      </c>
      <c r="H203" s="115">
        <v>1907.1</v>
      </c>
      <c r="I203" s="9">
        <f t="shared" ref="I203:I266" si="14">IFERROR(1-K203/F203,1)</f>
        <v>0.84985835694051004</v>
      </c>
      <c r="J203" s="117">
        <f t="shared" ref="J203:J266" si="15">IFERROR(1-L203/F203,1)</f>
        <v>0.89518413597733704</v>
      </c>
      <c r="K203" s="83">
        <f t="shared" si="12"/>
        <v>259.16999999999985</v>
      </c>
      <c r="L203" s="10">
        <f t="shared" si="13"/>
        <v>180.93000000000006</v>
      </c>
    </row>
    <row r="204" spans="1:12" x14ac:dyDescent="0.45">
      <c r="A204" s="80" t="s">
        <v>591</v>
      </c>
      <c r="B204" s="77" t="s">
        <v>614</v>
      </c>
      <c r="C204" s="77" t="s">
        <v>211</v>
      </c>
      <c r="D204" s="77" t="s">
        <v>76</v>
      </c>
      <c r="E204" s="106">
        <v>3.55</v>
      </c>
      <c r="F204" s="83">
        <v>1093.3999999999999</v>
      </c>
      <c r="G204" s="8">
        <v>550.25</v>
      </c>
      <c r="H204" s="115">
        <v>923</v>
      </c>
      <c r="I204" s="9">
        <f t="shared" si="14"/>
        <v>0.50324675324675328</v>
      </c>
      <c r="J204" s="117">
        <f t="shared" si="15"/>
        <v>0.84415584415584433</v>
      </c>
      <c r="K204" s="83">
        <f t="shared" si="12"/>
        <v>543.14999999999986</v>
      </c>
      <c r="L204" s="10">
        <f t="shared" si="13"/>
        <v>170.39999999999986</v>
      </c>
    </row>
    <row r="205" spans="1:12" x14ac:dyDescent="0.45">
      <c r="A205" s="80" t="s">
        <v>591</v>
      </c>
      <c r="B205" s="77" t="s">
        <v>614</v>
      </c>
      <c r="C205" s="77" t="s">
        <v>212</v>
      </c>
      <c r="D205" s="77" t="s">
        <v>76</v>
      </c>
      <c r="E205" s="106">
        <v>35.366799999999998</v>
      </c>
      <c r="F205" s="83">
        <v>1626.8727999999999</v>
      </c>
      <c r="G205" s="8">
        <v>1061.0039999999999</v>
      </c>
      <c r="H205" s="115">
        <v>1768.34</v>
      </c>
      <c r="I205" s="9">
        <f t="shared" si="14"/>
        <v>0.65217391304347827</v>
      </c>
      <c r="J205" s="117">
        <f t="shared" si="15"/>
        <v>0.91304347826086951</v>
      </c>
      <c r="K205" s="83">
        <f t="shared" si="12"/>
        <v>565.86879999999996</v>
      </c>
      <c r="L205" s="10">
        <f t="shared" si="13"/>
        <v>141.46720000000005</v>
      </c>
    </row>
    <row r="206" spans="1:12" x14ac:dyDescent="0.45">
      <c r="A206" s="80" t="s">
        <v>591</v>
      </c>
      <c r="B206" s="77" t="s">
        <v>614</v>
      </c>
      <c r="C206" s="77" t="s">
        <v>222</v>
      </c>
      <c r="D206" s="77" t="s">
        <v>76</v>
      </c>
      <c r="E206" s="106">
        <v>11.83</v>
      </c>
      <c r="F206" s="83">
        <v>5595.59</v>
      </c>
      <c r="G206" s="8">
        <v>2082.08</v>
      </c>
      <c r="H206" s="115">
        <v>3549</v>
      </c>
      <c r="I206" s="9">
        <f t="shared" si="14"/>
        <v>0.37209302325581395</v>
      </c>
      <c r="J206" s="117">
        <f t="shared" si="15"/>
        <v>0.63424947145877375</v>
      </c>
      <c r="K206" s="83">
        <f t="shared" si="12"/>
        <v>3513.51</v>
      </c>
      <c r="L206" s="10">
        <f t="shared" si="13"/>
        <v>2046.5900000000001</v>
      </c>
    </row>
    <row r="207" spans="1:12" x14ac:dyDescent="0.45">
      <c r="A207" s="80" t="s">
        <v>600</v>
      </c>
      <c r="B207" s="77" t="s">
        <v>645</v>
      </c>
      <c r="C207" s="77" t="s">
        <v>495</v>
      </c>
      <c r="D207" s="77" t="s">
        <v>76</v>
      </c>
      <c r="E207" s="106">
        <v>282.97478991596637</v>
      </c>
      <c r="F207" s="83">
        <v>0</v>
      </c>
      <c r="G207" s="8">
        <v>282.97478991596637</v>
      </c>
      <c r="H207" s="115">
        <v>282.97478991596637</v>
      </c>
      <c r="I207" s="9">
        <f t="shared" si="14"/>
        <v>1</v>
      </c>
      <c r="J207" s="117">
        <f t="shared" si="15"/>
        <v>1</v>
      </c>
      <c r="K207" s="83">
        <f t="shared" si="12"/>
        <v>0</v>
      </c>
      <c r="L207" s="10">
        <f t="shared" si="13"/>
        <v>0</v>
      </c>
    </row>
    <row r="208" spans="1:12" x14ac:dyDescent="0.45">
      <c r="A208" s="80" t="s">
        <v>599</v>
      </c>
      <c r="B208" s="77" t="s">
        <v>638</v>
      </c>
      <c r="C208" s="77" t="s">
        <v>414</v>
      </c>
      <c r="D208" s="77" t="s">
        <v>76</v>
      </c>
      <c r="E208" s="106">
        <v>4.2482999999999995</v>
      </c>
      <c r="F208" s="83">
        <v>4.2482999999999995</v>
      </c>
      <c r="G208" s="8">
        <v>8.496599999999999</v>
      </c>
      <c r="H208" s="115">
        <v>21.241499999999998</v>
      </c>
      <c r="I208" s="9">
        <f t="shared" si="14"/>
        <v>0</v>
      </c>
      <c r="J208" s="117">
        <f t="shared" si="15"/>
        <v>0</v>
      </c>
      <c r="K208" s="83">
        <f t="shared" si="12"/>
        <v>4.2482999999999995</v>
      </c>
      <c r="L208" s="10">
        <f t="shared" si="13"/>
        <v>4.2482999999999995</v>
      </c>
    </row>
    <row r="209" spans="1:12" x14ac:dyDescent="0.45">
      <c r="A209" s="80" t="s">
        <v>599</v>
      </c>
      <c r="B209" s="77" t="s">
        <v>638</v>
      </c>
      <c r="C209" s="77" t="s">
        <v>419</v>
      </c>
      <c r="D209" s="77" t="s">
        <v>76</v>
      </c>
      <c r="E209" s="106">
        <v>9.0678000000000001</v>
      </c>
      <c r="F209" s="83">
        <v>45.338999999999999</v>
      </c>
      <c r="G209" s="8">
        <v>9.0678000000000001</v>
      </c>
      <c r="H209" s="115">
        <v>45.338999999999999</v>
      </c>
      <c r="I209" s="9">
        <f t="shared" si="14"/>
        <v>0.19999999999999996</v>
      </c>
      <c r="J209" s="117">
        <f t="shared" si="15"/>
        <v>1</v>
      </c>
      <c r="K209" s="83">
        <f t="shared" si="12"/>
        <v>36.2712</v>
      </c>
      <c r="L209" s="10">
        <f t="shared" si="13"/>
        <v>0</v>
      </c>
    </row>
    <row r="210" spans="1:12" x14ac:dyDescent="0.45">
      <c r="A210" s="80" t="s">
        <v>599</v>
      </c>
      <c r="B210" s="77" t="s">
        <v>638</v>
      </c>
      <c r="C210" s="77" t="s">
        <v>415</v>
      </c>
      <c r="D210" s="77" t="s">
        <v>76</v>
      </c>
      <c r="E210" s="106">
        <v>14.1372</v>
      </c>
      <c r="F210" s="83">
        <v>0</v>
      </c>
      <c r="G210" s="8">
        <v>622.03679999999997</v>
      </c>
      <c r="H210" s="115">
        <v>565.48800000000006</v>
      </c>
      <c r="I210" s="9">
        <f t="shared" si="14"/>
        <v>1</v>
      </c>
      <c r="J210" s="117">
        <f t="shared" si="15"/>
        <v>1</v>
      </c>
      <c r="K210" s="83">
        <f t="shared" si="12"/>
        <v>0</v>
      </c>
      <c r="L210" s="10">
        <f t="shared" si="13"/>
        <v>0</v>
      </c>
    </row>
    <row r="211" spans="1:12" x14ac:dyDescent="0.45">
      <c r="A211" s="80" t="s">
        <v>599</v>
      </c>
      <c r="B211" s="77" t="s">
        <v>638</v>
      </c>
      <c r="C211" s="77" t="s">
        <v>416</v>
      </c>
      <c r="D211" s="77" t="s">
        <v>76</v>
      </c>
      <c r="E211" s="106">
        <v>29.095499999999998</v>
      </c>
      <c r="F211" s="83">
        <v>1891.2074999999998</v>
      </c>
      <c r="G211" s="8">
        <v>1949.3984999999998</v>
      </c>
      <c r="H211" s="115">
        <v>2036.6849999999999</v>
      </c>
      <c r="I211" s="9">
        <f t="shared" si="14"/>
        <v>0.96923076923076923</v>
      </c>
      <c r="J211" s="117">
        <f t="shared" si="15"/>
        <v>0.92307692307692291</v>
      </c>
      <c r="K211" s="83">
        <f t="shared" si="12"/>
        <v>58.191000000000031</v>
      </c>
      <c r="L211" s="10">
        <f t="shared" si="13"/>
        <v>145.47750000000019</v>
      </c>
    </row>
    <row r="212" spans="1:12" x14ac:dyDescent="0.45">
      <c r="A212" s="80" t="s">
        <v>599</v>
      </c>
      <c r="B212" s="77" t="s">
        <v>638</v>
      </c>
      <c r="C212" s="77" t="s">
        <v>417</v>
      </c>
      <c r="D212" s="77" t="s">
        <v>76</v>
      </c>
      <c r="E212" s="106">
        <v>18.7425</v>
      </c>
      <c r="F212" s="83">
        <v>18.7425</v>
      </c>
      <c r="G212" s="8">
        <v>93.712500000000006</v>
      </c>
      <c r="H212" s="115">
        <v>93.712500000000006</v>
      </c>
      <c r="I212" s="9">
        <f t="shared" si="14"/>
        <v>0</v>
      </c>
      <c r="J212" s="117">
        <f t="shared" si="15"/>
        <v>0</v>
      </c>
      <c r="K212" s="83">
        <f t="shared" si="12"/>
        <v>18.7425</v>
      </c>
      <c r="L212" s="10">
        <f t="shared" si="13"/>
        <v>18.7425</v>
      </c>
    </row>
    <row r="213" spans="1:12" x14ac:dyDescent="0.45">
      <c r="A213" s="80" t="s">
        <v>599</v>
      </c>
      <c r="B213" s="77" t="s">
        <v>638</v>
      </c>
      <c r="C213" s="77" t="s">
        <v>418</v>
      </c>
      <c r="D213" s="77" t="s">
        <v>76</v>
      </c>
      <c r="E213" s="106">
        <v>37.484999999999999</v>
      </c>
      <c r="F213" s="83">
        <v>337.36500000000001</v>
      </c>
      <c r="G213" s="8">
        <v>487.30500000000001</v>
      </c>
      <c r="H213" s="115">
        <v>749.7</v>
      </c>
      <c r="I213" s="9">
        <f t="shared" si="14"/>
        <v>0.55555555555555558</v>
      </c>
      <c r="J213" s="117">
        <f t="shared" si="15"/>
        <v>0</v>
      </c>
      <c r="K213" s="83">
        <f t="shared" si="12"/>
        <v>149.94</v>
      </c>
      <c r="L213" s="10">
        <f t="shared" si="13"/>
        <v>337.36500000000001</v>
      </c>
    </row>
    <row r="214" spans="1:12" x14ac:dyDescent="0.45">
      <c r="A214" s="80" t="s">
        <v>600</v>
      </c>
      <c r="B214" s="77" t="s">
        <v>662</v>
      </c>
      <c r="C214" s="77" t="s">
        <v>569</v>
      </c>
      <c r="D214" s="77" t="s">
        <v>76</v>
      </c>
      <c r="E214" s="106">
        <v>17.054642857142859</v>
      </c>
      <c r="F214" s="83">
        <v>0</v>
      </c>
      <c r="G214" s="8">
        <v>0</v>
      </c>
      <c r="H214" s="115">
        <v>0</v>
      </c>
      <c r="I214" s="9">
        <f t="shared" si="14"/>
        <v>1</v>
      </c>
      <c r="J214" s="117">
        <f t="shared" si="15"/>
        <v>1</v>
      </c>
      <c r="K214" s="83">
        <f t="shared" si="12"/>
        <v>0</v>
      </c>
      <c r="L214" s="10">
        <f t="shared" si="13"/>
        <v>0</v>
      </c>
    </row>
    <row r="215" spans="1:12" x14ac:dyDescent="0.45">
      <c r="A215" s="80" t="s">
        <v>600</v>
      </c>
      <c r="B215" s="77" t="s">
        <v>646</v>
      </c>
      <c r="C215" s="77" t="s">
        <v>496</v>
      </c>
      <c r="D215" s="77" t="s">
        <v>76</v>
      </c>
      <c r="E215" s="106">
        <v>33.285841415135337</v>
      </c>
      <c r="F215" s="83">
        <v>3661.4425556648871</v>
      </c>
      <c r="G215" s="8">
        <v>3528.2991900043457</v>
      </c>
      <c r="H215" s="115">
        <v>5325.734626421654</v>
      </c>
      <c r="I215" s="9">
        <f t="shared" si="14"/>
        <v>0.96363636363636362</v>
      </c>
      <c r="J215" s="117">
        <f t="shared" si="15"/>
        <v>0.54545454545454541</v>
      </c>
      <c r="K215" s="83">
        <f t="shared" si="12"/>
        <v>133.14336566054135</v>
      </c>
      <c r="L215" s="10">
        <f t="shared" si="13"/>
        <v>1664.2920707567669</v>
      </c>
    </row>
    <row r="216" spans="1:12" x14ac:dyDescent="0.45">
      <c r="A216" s="80" t="s">
        <v>600</v>
      </c>
      <c r="B216" s="77" t="s">
        <v>646</v>
      </c>
      <c r="C216" s="77" t="s">
        <v>497</v>
      </c>
      <c r="D216" s="77" t="s">
        <v>76</v>
      </c>
      <c r="E216" s="106">
        <v>40.636726134722807</v>
      </c>
      <c r="F216" s="83">
        <v>3738.5788043944981</v>
      </c>
      <c r="G216" s="8">
        <v>6014.2354679389755</v>
      </c>
      <c r="H216" s="115">
        <v>6298.692550882035</v>
      </c>
      <c r="I216" s="9">
        <f t="shared" si="14"/>
        <v>0.39130434782608692</v>
      </c>
      <c r="J216" s="117">
        <f t="shared" si="15"/>
        <v>0.31521739130434778</v>
      </c>
      <c r="K216" s="83">
        <f t="shared" si="12"/>
        <v>2275.6566635444774</v>
      </c>
      <c r="L216" s="10">
        <f t="shared" si="13"/>
        <v>2560.1137464875369</v>
      </c>
    </row>
    <row r="217" spans="1:12" x14ac:dyDescent="0.45">
      <c r="A217" s="80" t="s">
        <v>600</v>
      </c>
      <c r="B217" s="77" t="s">
        <v>646</v>
      </c>
      <c r="C217" s="77" t="s">
        <v>498</v>
      </c>
      <c r="D217" s="77" t="s">
        <v>76</v>
      </c>
      <c r="E217" s="106">
        <v>133.23386583958111</v>
      </c>
      <c r="F217" s="83">
        <v>38238.119495959778</v>
      </c>
      <c r="G217" s="8">
        <v>28112.345692151615</v>
      </c>
      <c r="H217" s="115">
        <v>50628.869019040823</v>
      </c>
      <c r="I217" s="9">
        <f t="shared" si="14"/>
        <v>0.73519163763066209</v>
      </c>
      <c r="J217" s="117">
        <f t="shared" si="15"/>
        <v>0.6759581881533101</v>
      </c>
      <c r="K217" s="83">
        <f t="shared" si="12"/>
        <v>10125.773803808162</v>
      </c>
      <c r="L217" s="10">
        <f t="shared" si="13"/>
        <v>12390.749523081045</v>
      </c>
    </row>
    <row r="218" spans="1:12" x14ac:dyDescent="0.45">
      <c r="A218" s="80" t="s">
        <v>590</v>
      </c>
      <c r="B218" s="77" t="s">
        <v>652</v>
      </c>
      <c r="C218" s="77" t="s">
        <v>522</v>
      </c>
      <c r="D218" s="77" t="s">
        <v>76</v>
      </c>
      <c r="E218" s="106">
        <v>26.146314891325858</v>
      </c>
      <c r="F218" s="83">
        <v>50174.778276454323</v>
      </c>
      <c r="G218" s="8">
        <v>83668.207652242738</v>
      </c>
      <c r="H218" s="115">
        <v>62751.155739182061</v>
      </c>
      <c r="I218" s="9">
        <f t="shared" si="14"/>
        <v>0.33246482542991163</v>
      </c>
      <c r="J218" s="117">
        <f t="shared" si="15"/>
        <v>0.74934861907243355</v>
      </c>
      <c r="K218" s="83">
        <f t="shared" si="12"/>
        <v>33493.429375788415</v>
      </c>
      <c r="L218" s="10">
        <f t="shared" si="13"/>
        <v>12576.377462727738</v>
      </c>
    </row>
    <row r="219" spans="1:12" x14ac:dyDescent="0.45">
      <c r="A219" s="80" t="s">
        <v>595</v>
      </c>
      <c r="B219" s="77" t="s">
        <v>625</v>
      </c>
      <c r="C219" s="77" t="s">
        <v>301</v>
      </c>
      <c r="D219" s="77" t="s">
        <v>76</v>
      </c>
      <c r="E219" s="106">
        <v>4.1547578008789996</v>
      </c>
      <c r="F219" s="83">
        <v>14383.771506643097</v>
      </c>
      <c r="G219" s="8">
        <v>28829.864380299379</v>
      </c>
      <c r="H219" s="115">
        <v>24305.333135142148</v>
      </c>
      <c r="I219" s="9">
        <f t="shared" si="14"/>
        <v>0</v>
      </c>
      <c r="J219" s="117">
        <f t="shared" si="15"/>
        <v>0.31022530329289433</v>
      </c>
      <c r="K219" s="83">
        <f t="shared" si="12"/>
        <v>14383.771506643097</v>
      </c>
      <c r="L219" s="10">
        <f t="shared" si="13"/>
        <v>9921.5616284990501</v>
      </c>
    </row>
    <row r="220" spans="1:12" x14ac:dyDescent="0.45">
      <c r="A220" s="80" t="s">
        <v>595</v>
      </c>
      <c r="B220" s="77" t="s">
        <v>625</v>
      </c>
      <c r="C220" s="77" t="s">
        <v>306</v>
      </c>
      <c r="D220" s="77" t="s">
        <v>76</v>
      </c>
      <c r="E220" s="106">
        <v>1.8711560000000007</v>
      </c>
      <c r="F220" s="83">
        <v>101.04242400000004</v>
      </c>
      <c r="G220" s="8">
        <v>104.78473600000004</v>
      </c>
      <c r="H220" s="115">
        <v>140.33670000000006</v>
      </c>
      <c r="I220" s="9">
        <f t="shared" si="14"/>
        <v>0.96296296296296302</v>
      </c>
      <c r="J220" s="117">
        <f t="shared" si="15"/>
        <v>0.61111111111111094</v>
      </c>
      <c r="K220" s="83">
        <f t="shared" si="12"/>
        <v>3.7423119999999983</v>
      </c>
      <c r="L220" s="10">
        <f t="shared" si="13"/>
        <v>39.294276000000025</v>
      </c>
    </row>
    <row r="221" spans="1:12" x14ac:dyDescent="0.45">
      <c r="A221" s="80" t="s">
        <v>595</v>
      </c>
      <c r="B221" s="77" t="s">
        <v>625</v>
      </c>
      <c r="C221" s="77" t="s">
        <v>300</v>
      </c>
      <c r="D221" s="77" t="s">
        <v>76</v>
      </c>
      <c r="E221" s="106">
        <v>3.3919757184000003</v>
      </c>
      <c r="F221" s="83">
        <v>247.61422744320004</v>
      </c>
      <c r="G221" s="8">
        <v>271.35805747200004</v>
      </c>
      <c r="H221" s="115">
        <v>288.31793606400004</v>
      </c>
      <c r="I221" s="9">
        <f t="shared" si="14"/>
        <v>0.90410958904109584</v>
      </c>
      <c r="J221" s="117">
        <f t="shared" si="15"/>
        <v>0.83561643835616439</v>
      </c>
      <c r="K221" s="83">
        <f t="shared" si="12"/>
        <v>23.743830028800005</v>
      </c>
      <c r="L221" s="10">
        <f t="shared" si="13"/>
        <v>40.703708620800001</v>
      </c>
    </row>
    <row r="222" spans="1:12" x14ac:dyDescent="0.45">
      <c r="A222" s="80" t="s">
        <v>595</v>
      </c>
      <c r="B222" s="77" t="s">
        <v>625</v>
      </c>
      <c r="C222" s="77" t="s">
        <v>303</v>
      </c>
      <c r="D222" s="77" t="s">
        <v>76</v>
      </c>
      <c r="E222" s="106">
        <v>6.3964037793903215</v>
      </c>
      <c r="F222" s="83">
        <v>16195.694369416295</v>
      </c>
      <c r="G222" s="8">
        <v>24869.217894269568</v>
      </c>
      <c r="H222" s="115">
        <v>31022.558330043059</v>
      </c>
      <c r="I222" s="9">
        <f t="shared" si="14"/>
        <v>0.46445497630331767</v>
      </c>
      <c r="J222" s="117">
        <f t="shared" si="15"/>
        <v>8.4518167456556159E-2</v>
      </c>
      <c r="K222" s="83">
        <f t="shared" si="12"/>
        <v>8673.5235248532736</v>
      </c>
      <c r="L222" s="10">
        <f t="shared" si="13"/>
        <v>14826.863960626764</v>
      </c>
    </row>
    <row r="223" spans="1:12" x14ac:dyDescent="0.45">
      <c r="A223" s="80" t="s">
        <v>595</v>
      </c>
      <c r="B223" s="77" t="s">
        <v>625</v>
      </c>
      <c r="C223" s="77" t="s">
        <v>307</v>
      </c>
      <c r="D223" s="77" t="s">
        <v>76</v>
      </c>
      <c r="E223" s="106">
        <v>2.808252012727273</v>
      </c>
      <c r="F223" s="83">
        <v>131.98784459818182</v>
      </c>
      <c r="G223" s="8">
        <v>56.16504025454546</v>
      </c>
      <c r="H223" s="115">
        <v>126.37134057272729</v>
      </c>
      <c r="I223" s="9">
        <f t="shared" si="14"/>
        <v>0.42553191489361708</v>
      </c>
      <c r="J223" s="117">
        <f t="shared" si="15"/>
        <v>0.95744680851063846</v>
      </c>
      <c r="K223" s="83">
        <f t="shared" si="12"/>
        <v>75.822804343636363</v>
      </c>
      <c r="L223" s="10">
        <f t="shared" si="13"/>
        <v>5.6165040254545318</v>
      </c>
    </row>
    <row r="224" spans="1:12" x14ac:dyDescent="0.45">
      <c r="A224" s="80" t="s">
        <v>595</v>
      </c>
      <c r="B224" s="77" t="s">
        <v>625</v>
      </c>
      <c r="C224" s="77" t="s">
        <v>302</v>
      </c>
      <c r="D224" s="77" t="s">
        <v>76</v>
      </c>
      <c r="E224" s="106">
        <v>4.2662759735849063</v>
      </c>
      <c r="F224" s="83">
        <v>247.44400646792457</v>
      </c>
      <c r="G224" s="8">
        <v>213.31379867924531</v>
      </c>
      <c r="H224" s="115">
        <v>255.97655841509439</v>
      </c>
      <c r="I224" s="9">
        <f t="shared" si="14"/>
        <v>0.86206896551724133</v>
      </c>
      <c r="J224" s="117">
        <f t="shared" si="15"/>
        <v>0.96551724137931028</v>
      </c>
      <c r="K224" s="83">
        <f t="shared" si="12"/>
        <v>34.130207788679257</v>
      </c>
      <c r="L224" s="10">
        <f t="shared" si="13"/>
        <v>8.5325519471698215</v>
      </c>
    </row>
    <row r="225" spans="1:12" x14ac:dyDescent="0.45">
      <c r="A225" s="80" t="s">
        <v>595</v>
      </c>
      <c r="B225" s="77" t="s">
        <v>625</v>
      </c>
      <c r="C225" s="77" t="s">
        <v>305</v>
      </c>
      <c r="D225" s="77" t="s">
        <v>76</v>
      </c>
      <c r="E225" s="106">
        <v>6.6583937653005147</v>
      </c>
      <c r="F225" s="83">
        <v>14202.353901385997</v>
      </c>
      <c r="G225" s="8">
        <v>27672.284488588939</v>
      </c>
      <c r="H225" s="115">
        <v>25967.735684672007</v>
      </c>
      <c r="I225" s="9">
        <f t="shared" si="14"/>
        <v>5.1570557899671798E-2</v>
      </c>
      <c r="J225" s="117">
        <f t="shared" si="15"/>
        <v>0.1715893108298171</v>
      </c>
      <c r="K225" s="83">
        <f t="shared" si="12"/>
        <v>13469.930587202942</v>
      </c>
      <c r="L225" s="10">
        <f t="shared" si="13"/>
        <v>11765.38178328601</v>
      </c>
    </row>
    <row r="226" spans="1:12" x14ac:dyDescent="0.45">
      <c r="A226" s="80" t="s">
        <v>595</v>
      </c>
      <c r="B226" s="77" t="s">
        <v>625</v>
      </c>
      <c r="C226" s="77" t="s">
        <v>308</v>
      </c>
      <c r="D226" s="77" t="s">
        <v>76</v>
      </c>
      <c r="E226" s="106">
        <v>1.9196124421052645</v>
      </c>
      <c r="F226" s="83">
        <v>47.990311052631611</v>
      </c>
      <c r="G226" s="8">
        <v>38.392248842105289</v>
      </c>
      <c r="H226" s="115">
        <v>76.784497684210578</v>
      </c>
      <c r="I226" s="9">
        <f t="shared" si="14"/>
        <v>0.8</v>
      </c>
      <c r="J226" s="117">
        <f t="shared" si="15"/>
        <v>0.4</v>
      </c>
      <c r="K226" s="83">
        <f t="shared" si="12"/>
        <v>9.5980622105263222</v>
      </c>
      <c r="L226" s="10">
        <f t="shared" si="13"/>
        <v>28.794186631578967</v>
      </c>
    </row>
    <row r="227" spans="1:12" x14ac:dyDescent="0.45">
      <c r="A227" s="80" t="s">
        <v>595</v>
      </c>
      <c r="B227" s="77" t="s">
        <v>625</v>
      </c>
      <c r="C227" s="77" t="s">
        <v>304</v>
      </c>
      <c r="D227" s="77" t="s">
        <v>76</v>
      </c>
      <c r="E227" s="106">
        <v>3.9613614283333343</v>
      </c>
      <c r="F227" s="83">
        <v>0</v>
      </c>
      <c r="G227" s="8">
        <v>198.06807141666673</v>
      </c>
      <c r="H227" s="115">
        <v>198.06807141666673</v>
      </c>
      <c r="I227" s="9">
        <f t="shared" si="14"/>
        <v>1</v>
      </c>
      <c r="J227" s="117">
        <f t="shared" si="15"/>
        <v>1</v>
      </c>
      <c r="K227" s="83">
        <f t="shared" si="12"/>
        <v>0</v>
      </c>
      <c r="L227" s="10">
        <f t="shared" si="13"/>
        <v>0</v>
      </c>
    </row>
    <row r="228" spans="1:12" x14ac:dyDescent="0.45">
      <c r="A228" s="80" t="s">
        <v>596</v>
      </c>
      <c r="B228" s="77" t="s">
        <v>631</v>
      </c>
      <c r="C228" s="77" t="s">
        <v>347</v>
      </c>
      <c r="D228" s="77" t="s">
        <v>76</v>
      </c>
      <c r="E228" s="106">
        <v>6.6105988441160708</v>
      </c>
      <c r="F228" s="83">
        <v>2333.5413919729731</v>
      </c>
      <c r="G228" s="8">
        <v>2545.0805549846873</v>
      </c>
      <c r="H228" s="115">
        <v>3305.2994220580354</v>
      </c>
      <c r="I228" s="9">
        <f t="shared" si="14"/>
        <v>0.90934844192634567</v>
      </c>
      <c r="J228" s="117">
        <f t="shared" si="15"/>
        <v>0.58356940509915023</v>
      </c>
      <c r="K228" s="83">
        <f t="shared" si="12"/>
        <v>211.53916301171421</v>
      </c>
      <c r="L228" s="10">
        <f t="shared" si="13"/>
        <v>971.75803008506227</v>
      </c>
    </row>
    <row r="229" spans="1:12" x14ac:dyDescent="0.45">
      <c r="A229" s="80" t="s">
        <v>596</v>
      </c>
      <c r="B229" s="77" t="s">
        <v>631</v>
      </c>
      <c r="C229" s="77" t="s">
        <v>351</v>
      </c>
      <c r="D229" s="77" t="s">
        <v>76</v>
      </c>
      <c r="E229" s="106">
        <v>10.03026931937241</v>
      </c>
      <c r="F229" s="83">
        <v>4824.5595426181289</v>
      </c>
      <c r="G229" s="8">
        <v>6399.3118257595979</v>
      </c>
      <c r="H229" s="115">
        <v>5817.5562052359974</v>
      </c>
      <c r="I229" s="9">
        <f t="shared" si="14"/>
        <v>0.67359667359667341</v>
      </c>
      <c r="J229" s="117">
        <f t="shared" si="15"/>
        <v>0.79417879417879422</v>
      </c>
      <c r="K229" s="83">
        <f t="shared" si="12"/>
        <v>1574.752283141469</v>
      </c>
      <c r="L229" s="10">
        <f t="shared" si="13"/>
        <v>992.99666261786842</v>
      </c>
    </row>
    <row r="230" spans="1:12" x14ac:dyDescent="0.45">
      <c r="A230" s="80" t="s">
        <v>596</v>
      </c>
      <c r="B230" s="77" t="s">
        <v>631</v>
      </c>
      <c r="C230" s="77" t="s">
        <v>350</v>
      </c>
      <c r="D230" s="77" t="s">
        <v>76</v>
      </c>
      <c r="E230" s="106">
        <v>27.497458195454549</v>
      </c>
      <c r="F230" s="83">
        <v>274.9745819545455</v>
      </c>
      <c r="G230" s="8">
        <v>192.48220736818183</v>
      </c>
      <c r="H230" s="115">
        <v>714.93391308181822</v>
      </c>
      <c r="I230" s="9">
        <f t="shared" si="14"/>
        <v>0.7</v>
      </c>
      <c r="J230" s="117">
        <f t="shared" si="15"/>
        <v>0</v>
      </c>
      <c r="K230" s="83">
        <f t="shared" si="12"/>
        <v>82.492374586363667</v>
      </c>
      <c r="L230" s="10">
        <f t="shared" si="13"/>
        <v>274.9745819545455</v>
      </c>
    </row>
    <row r="231" spans="1:12" x14ac:dyDescent="0.45">
      <c r="A231" s="80" t="s">
        <v>596</v>
      </c>
      <c r="B231" s="77" t="s">
        <v>631</v>
      </c>
      <c r="C231" s="77" t="s">
        <v>344</v>
      </c>
      <c r="D231" s="77" t="s">
        <v>76</v>
      </c>
      <c r="E231" s="106">
        <v>2.6521630949985497</v>
      </c>
      <c r="F231" s="83">
        <v>5962.0626375567399</v>
      </c>
      <c r="G231" s="8">
        <v>7426.0566659959395</v>
      </c>
      <c r="H231" s="115">
        <v>5569.5424994969544</v>
      </c>
      <c r="I231" s="9">
        <f t="shared" si="14"/>
        <v>0.75444839857651247</v>
      </c>
      <c r="J231" s="117">
        <f t="shared" si="15"/>
        <v>0.93416370106761559</v>
      </c>
      <c r="K231" s="83">
        <f t="shared" si="12"/>
        <v>1463.9940284391996</v>
      </c>
      <c r="L231" s="10">
        <f t="shared" si="13"/>
        <v>392.52013805978549</v>
      </c>
    </row>
    <row r="232" spans="1:12" x14ac:dyDescent="0.45">
      <c r="A232" s="80" t="s">
        <v>596</v>
      </c>
      <c r="B232" s="77" t="s">
        <v>631</v>
      </c>
      <c r="C232" s="77" t="s">
        <v>345</v>
      </c>
      <c r="D232" s="77" t="s">
        <v>76</v>
      </c>
      <c r="E232" s="106">
        <v>4.3863750313459047</v>
      </c>
      <c r="F232" s="83">
        <v>3943.3511531799682</v>
      </c>
      <c r="G232" s="8">
        <v>4140.7380295905341</v>
      </c>
      <c r="H232" s="115">
        <v>4298.6475307189867</v>
      </c>
      <c r="I232" s="9">
        <f t="shared" si="14"/>
        <v>0.9499443826473859</v>
      </c>
      <c r="J232" s="117">
        <f t="shared" si="15"/>
        <v>0.90989988876529471</v>
      </c>
      <c r="K232" s="83">
        <f t="shared" si="12"/>
        <v>197.38687641056595</v>
      </c>
      <c r="L232" s="10">
        <f t="shared" si="13"/>
        <v>355.29637753901852</v>
      </c>
    </row>
    <row r="233" spans="1:12" x14ac:dyDescent="0.45">
      <c r="A233" s="80" t="s">
        <v>596</v>
      </c>
      <c r="B233" s="77" t="s">
        <v>631</v>
      </c>
      <c r="C233" s="77" t="s">
        <v>346</v>
      </c>
      <c r="D233" s="77" t="s">
        <v>76</v>
      </c>
      <c r="E233" s="106">
        <v>14.028748839079052</v>
      </c>
      <c r="F233" s="83">
        <v>336.68997213789726</v>
      </c>
      <c r="G233" s="8">
        <v>785.60993498842686</v>
      </c>
      <c r="H233" s="115">
        <v>631.2936977585573</v>
      </c>
      <c r="I233" s="9">
        <f t="shared" si="14"/>
        <v>0</v>
      </c>
      <c r="J233" s="117">
        <f t="shared" si="15"/>
        <v>0.12500000000000022</v>
      </c>
      <c r="K233" s="83">
        <f t="shared" si="12"/>
        <v>336.68997213789726</v>
      </c>
      <c r="L233" s="10">
        <f t="shared" si="13"/>
        <v>294.60372562066004</v>
      </c>
    </row>
    <row r="234" spans="1:12" x14ac:dyDescent="0.45">
      <c r="A234" s="80" t="s">
        <v>596</v>
      </c>
      <c r="B234" s="77" t="s">
        <v>631</v>
      </c>
      <c r="C234" s="77" t="s">
        <v>348</v>
      </c>
      <c r="D234" s="77" t="s">
        <v>76</v>
      </c>
      <c r="E234" s="106">
        <v>3.6299063267388809</v>
      </c>
      <c r="F234" s="83">
        <v>10602.956380404272</v>
      </c>
      <c r="G234" s="8">
        <v>9136.4742244017634</v>
      </c>
      <c r="H234" s="115">
        <v>9800.7470821949792</v>
      </c>
      <c r="I234" s="9">
        <f t="shared" si="14"/>
        <v>0.86169120164327284</v>
      </c>
      <c r="J234" s="117">
        <f t="shared" si="15"/>
        <v>0.92434097911674085</v>
      </c>
      <c r="K234" s="83">
        <f t="shared" si="12"/>
        <v>1466.4821560025084</v>
      </c>
      <c r="L234" s="10">
        <f t="shared" si="13"/>
        <v>802.20929820929268</v>
      </c>
    </row>
    <row r="235" spans="1:12" x14ac:dyDescent="0.45">
      <c r="A235" s="80" t="s">
        <v>596</v>
      </c>
      <c r="B235" s="77" t="s">
        <v>631</v>
      </c>
      <c r="C235" s="77" t="s">
        <v>349</v>
      </c>
      <c r="D235" s="77" t="s">
        <v>76</v>
      </c>
      <c r="E235" s="106">
        <v>6.4709661166286088</v>
      </c>
      <c r="F235" s="83">
        <v>8224.5979342349619</v>
      </c>
      <c r="G235" s="8">
        <v>11932.461519063154</v>
      </c>
      <c r="H235" s="115">
        <v>10612.384431270919</v>
      </c>
      <c r="I235" s="9">
        <f t="shared" si="14"/>
        <v>0.54917387883556268</v>
      </c>
      <c r="J235" s="117">
        <f t="shared" si="15"/>
        <v>0.70967741935483875</v>
      </c>
      <c r="K235" s="83">
        <f t="shared" si="12"/>
        <v>3707.863584828192</v>
      </c>
      <c r="L235" s="10">
        <f t="shared" si="13"/>
        <v>2387.7864970359569</v>
      </c>
    </row>
    <row r="236" spans="1:12" x14ac:dyDescent="0.45">
      <c r="A236" s="80" t="s">
        <v>600</v>
      </c>
      <c r="B236" s="77" t="s">
        <v>663</v>
      </c>
      <c r="C236" s="77" t="s">
        <v>571</v>
      </c>
      <c r="D236" s="77" t="s">
        <v>76</v>
      </c>
      <c r="E236" s="106">
        <v>0</v>
      </c>
      <c r="F236" s="83">
        <v>0</v>
      </c>
      <c r="G236" s="8">
        <v>0</v>
      </c>
      <c r="H236" s="115">
        <v>0</v>
      </c>
      <c r="I236" s="9">
        <f t="shared" si="14"/>
        <v>1</v>
      </c>
      <c r="J236" s="117">
        <f t="shared" si="15"/>
        <v>1</v>
      </c>
      <c r="K236" s="83">
        <f t="shared" si="12"/>
        <v>0</v>
      </c>
      <c r="L236" s="10">
        <f t="shared" si="13"/>
        <v>0</v>
      </c>
    </row>
    <row r="237" spans="1:12" x14ac:dyDescent="0.45">
      <c r="A237" s="80" t="s">
        <v>600</v>
      </c>
      <c r="B237" s="77" t="s">
        <v>663</v>
      </c>
      <c r="C237" s="77" t="s">
        <v>572</v>
      </c>
      <c r="D237" s="77" t="s">
        <v>76</v>
      </c>
      <c r="E237" s="106">
        <v>0</v>
      </c>
      <c r="F237" s="83">
        <v>0</v>
      </c>
      <c r="G237" s="8">
        <v>0</v>
      </c>
      <c r="H237" s="115">
        <v>0</v>
      </c>
      <c r="I237" s="9">
        <f t="shared" si="14"/>
        <v>1</v>
      </c>
      <c r="J237" s="117">
        <f t="shared" si="15"/>
        <v>1</v>
      </c>
      <c r="K237" s="83">
        <f t="shared" si="12"/>
        <v>0</v>
      </c>
      <c r="L237" s="10">
        <f t="shared" si="13"/>
        <v>0</v>
      </c>
    </row>
    <row r="238" spans="1:12" x14ac:dyDescent="0.45">
      <c r="A238" s="80" t="s">
        <v>600</v>
      </c>
      <c r="B238" s="77" t="s">
        <v>663</v>
      </c>
      <c r="C238" s="77" t="s">
        <v>570</v>
      </c>
      <c r="D238" s="77" t="s">
        <v>76</v>
      </c>
      <c r="E238" s="106">
        <v>0</v>
      </c>
      <c r="F238" s="83">
        <v>0</v>
      </c>
      <c r="G238" s="8">
        <v>0</v>
      </c>
      <c r="H238" s="115">
        <v>0</v>
      </c>
      <c r="I238" s="9">
        <f t="shared" si="14"/>
        <v>1</v>
      </c>
      <c r="J238" s="117">
        <f t="shared" si="15"/>
        <v>1</v>
      </c>
      <c r="K238" s="83">
        <f t="shared" si="12"/>
        <v>0</v>
      </c>
      <c r="L238" s="10">
        <f t="shared" si="13"/>
        <v>0</v>
      </c>
    </row>
    <row r="239" spans="1:12" x14ac:dyDescent="0.45">
      <c r="A239" s="80" t="s">
        <v>600</v>
      </c>
      <c r="B239" s="77" t="s">
        <v>663</v>
      </c>
      <c r="C239" s="77" t="s">
        <v>573</v>
      </c>
      <c r="D239" s="77" t="s">
        <v>76</v>
      </c>
      <c r="E239" s="106">
        <v>0</v>
      </c>
      <c r="F239" s="83">
        <v>0</v>
      </c>
      <c r="G239" s="8">
        <v>0</v>
      </c>
      <c r="H239" s="115">
        <v>0</v>
      </c>
      <c r="I239" s="9">
        <f t="shared" si="14"/>
        <v>1</v>
      </c>
      <c r="J239" s="117">
        <f t="shared" si="15"/>
        <v>1</v>
      </c>
      <c r="K239" s="83">
        <f t="shared" si="12"/>
        <v>0</v>
      </c>
      <c r="L239" s="10">
        <f t="shared" si="13"/>
        <v>0</v>
      </c>
    </row>
    <row r="240" spans="1:12" x14ac:dyDescent="0.45">
      <c r="A240" s="80" t="s">
        <v>600</v>
      </c>
      <c r="B240" s="77" t="s">
        <v>663</v>
      </c>
      <c r="C240" s="77" t="s">
        <v>574</v>
      </c>
      <c r="D240" s="77" t="s">
        <v>76</v>
      </c>
      <c r="E240" s="106">
        <v>0</v>
      </c>
      <c r="F240" s="83">
        <v>0</v>
      </c>
      <c r="G240" s="8">
        <v>0</v>
      </c>
      <c r="H240" s="115">
        <v>0</v>
      </c>
      <c r="I240" s="9">
        <f t="shared" si="14"/>
        <v>1</v>
      </c>
      <c r="J240" s="117">
        <f t="shared" si="15"/>
        <v>1</v>
      </c>
      <c r="K240" s="83">
        <f t="shared" si="12"/>
        <v>0</v>
      </c>
      <c r="L240" s="10">
        <f t="shared" si="13"/>
        <v>0</v>
      </c>
    </row>
    <row r="241" spans="1:13" x14ac:dyDescent="0.45">
      <c r="A241" s="80" t="s">
        <v>600</v>
      </c>
      <c r="B241" s="77" t="s">
        <v>663</v>
      </c>
      <c r="C241" s="77" t="s">
        <v>575</v>
      </c>
      <c r="D241" s="77" t="s">
        <v>76</v>
      </c>
      <c r="E241" s="106">
        <v>0</v>
      </c>
      <c r="F241" s="83">
        <v>0</v>
      </c>
      <c r="G241" s="8">
        <v>0</v>
      </c>
      <c r="H241" s="115">
        <v>0</v>
      </c>
      <c r="I241" s="9">
        <f t="shared" si="14"/>
        <v>1</v>
      </c>
      <c r="J241" s="117">
        <f t="shared" si="15"/>
        <v>1</v>
      </c>
      <c r="K241" s="83">
        <f t="shared" si="12"/>
        <v>0</v>
      </c>
      <c r="L241" s="10">
        <f t="shared" si="13"/>
        <v>0</v>
      </c>
    </row>
    <row r="242" spans="1:13" x14ac:dyDescent="0.45">
      <c r="A242" s="80" t="s">
        <v>600</v>
      </c>
      <c r="B242" s="77" t="s">
        <v>663</v>
      </c>
      <c r="C242" s="77" t="s">
        <v>576</v>
      </c>
      <c r="D242" s="77" t="s">
        <v>76</v>
      </c>
      <c r="E242" s="106">
        <v>0</v>
      </c>
      <c r="F242" s="83">
        <v>0</v>
      </c>
      <c r="G242" s="8">
        <v>0</v>
      </c>
      <c r="H242" s="115">
        <v>0</v>
      </c>
      <c r="I242" s="9">
        <f t="shared" si="14"/>
        <v>1</v>
      </c>
      <c r="J242" s="117">
        <f t="shared" si="15"/>
        <v>1</v>
      </c>
      <c r="K242" s="83">
        <f t="shared" si="12"/>
        <v>0</v>
      </c>
      <c r="L242" s="10">
        <f t="shared" si="13"/>
        <v>0</v>
      </c>
    </row>
    <row r="243" spans="1:13" x14ac:dyDescent="0.45">
      <c r="A243" s="80" t="s">
        <v>600</v>
      </c>
      <c r="B243" s="77" t="s">
        <v>647</v>
      </c>
      <c r="C243" s="77" t="s">
        <v>501</v>
      </c>
      <c r="D243" s="77" t="s">
        <v>76</v>
      </c>
      <c r="E243" s="106">
        <v>8.1341986532865249</v>
      </c>
      <c r="F243" s="83">
        <v>911.03024916809079</v>
      </c>
      <c r="G243" s="8">
        <v>463.64932323733194</v>
      </c>
      <c r="H243" s="115">
        <v>772.7488720622199</v>
      </c>
      <c r="I243" s="9">
        <f t="shared" si="14"/>
        <v>0.5089285714285714</v>
      </c>
      <c r="J243" s="117">
        <f t="shared" si="15"/>
        <v>0.84821428571428581</v>
      </c>
      <c r="K243" s="83">
        <f t="shared" si="12"/>
        <v>447.38092593075885</v>
      </c>
      <c r="L243" s="10">
        <f t="shared" si="13"/>
        <v>138.28137710587089</v>
      </c>
    </row>
    <row r="244" spans="1:13" x14ac:dyDescent="0.45">
      <c r="A244" s="80" t="s">
        <v>600</v>
      </c>
      <c r="B244" s="77" t="s">
        <v>647</v>
      </c>
      <c r="C244" s="77" t="s">
        <v>499</v>
      </c>
      <c r="D244" s="77" t="s">
        <v>76</v>
      </c>
      <c r="E244" s="106">
        <v>13.381231469775649</v>
      </c>
      <c r="F244" s="83">
        <v>9326.7183344336281</v>
      </c>
      <c r="G244" s="8">
        <v>16927.257809266197</v>
      </c>
      <c r="H244" s="115">
        <v>12043.108322798083</v>
      </c>
      <c r="I244" s="9">
        <f t="shared" si="14"/>
        <v>0.18507890961262563</v>
      </c>
      <c r="J244" s="117">
        <f t="shared" si="15"/>
        <v>0.70875179340028716</v>
      </c>
      <c r="K244" s="83">
        <f t="shared" si="12"/>
        <v>7600.5394748325689</v>
      </c>
      <c r="L244" s="10">
        <f t="shared" si="13"/>
        <v>2716.3899883644553</v>
      </c>
    </row>
    <row r="245" spans="1:13" x14ac:dyDescent="0.45">
      <c r="A245" s="80" t="s">
        <v>600</v>
      </c>
      <c r="B245" s="77" t="s">
        <v>647</v>
      </c>
      <c r="C245" s="77" t="s">
        <v>500</v>
      </c>
      <c r="D245" s="77" t="s">
        <v>76</v>
      </c>
      <c r="E245" s="106">
        <v>4.5424892430837565</v>
      </c>
      <c r="F245" s="83">
        <v>40.882403187753809</v>
      </c>
      <c r="G245" s="8">
        <v>27.254935458502537</v>
      </c>
      <c r="H245" s="115">
        <v>90.849784861675133</v>
      </c>
      <c r="I245" s="9">
        <f t="shared" si="14"/>
        <v>0.66666666666666663</v>
      </c>
      <c r="J245" s="117">
        <f t="shared" si="15"/>
        <v>0</v>
      </c>
      <c r="K245" s="83">
        <f t="shared" si="12"/>
        <v>13.627467729251272</v>
      </c>
      <c r="L245" s="10">
        <f t="shared" si="13"/>
        <v>40.882403187753809</v>
      </c>
    </row>
    <row r="246" spans="1:13" x14ac:dyDescent="0.45">
      <c r="A246" s="80" t="s">
        <v>599</v>
      </c>
      <c r="B246" s="77" t="s">
        <v>639</v>
      </c>
      <c r="C246" s="77" t="s">
        <v>432</v>
      </c>
      <c r="D246" s="77" t="s">
        <v>76</v>
      </c>
      <c r="E246" s="106">
        <v>8.4975783557047002</v>
      </c>
      <c r="F246" s="83">
        <v>1019.709402684564</v>
      </c>
      <c r="G246" s="8">
        <v>169.95156711409402</v>
      </c>
      <c r="H246" s="115">
        <v>4248.7891778523499</v>
      </c>
      <c r="I246" s="9">
        <f t="shared" si="14"/>
        <v>0.16666666666666674</v>
      </c>
      <c r="J246" s="117">
        <f t="shared" si="15"/>
        <v>0</v>
      </c>
      <c r="K246" s="83">
        <f t="shared" si="12"/>
        <v>849.75783557046998</v>
      </c>
      <c r="L246" s="10">
        <f t="shared" si="13"/>
        <v>1019.709402684564</v>
      </c>
    </row>
    <row r="247" spans="1:13" x14ac:dyDescent="0.45">
      <c r="A247" s="80" t="s">
        <v>599</v>
      </c>
      <c r="B247" s="77" t="s">
        <v>639</v>
      </c>
      <c r="C247" s="77" t="s">
        <v>433</v>
      </c>
      <c r="D247" s="77" t="s">
        <v>76</v>
      </c>
      <c r="E247" s="106">
        <v>11.260579800724633</v>
      </c>
      <c r="F247" s="83">
        <v>2848.9266895833321</v>
      </c>
      <c r="G247" s="8">
        <v>900.84638405797068</v>
      </c>
      <c r="H247" s="115">
        <v>21395.101621376802</v>
      </c>
      <c r="I247" s="9">
        <f t="shared" si="14"/>
        <v>0.31620553359683801</v>
      </c>
      <c r="J247" s="117">
        <f t="shared" si="15"/>
        <v>0</v>
      </c>
      <c r="K247" s="83">
        <f t="shared" si="12"/>
        <v>1948.0803055253614</v>
      </c>
      <c r="L247" s="10">
        <f t="shared" si="13"/>
        <v>2848.9266895833321</v>
      </c>
    </row>
    <row r="248" spans="1:13" x14ac:dyDescent="0.45">
      <c r="A248" s="80" t="s">
        <v>599</v>
      </c>
      <c r="B248" s="77" t="s">
        <v>639</v>
      </c>
      <c r="C248" s="77" t="s">
        <v>429</v>
      </c>
      <c r="D248" s="77" t="s">
        <v>76</v>
      </c>
      <c r="E248" s="106">
        <v>6.314569690962097</v>
      </c>
      <c r="F248" s="83">
        <v>416.76159960349838</v>
      </c>
      <c r="G248" s="8">
        <v>63.145696909620966</v>
      </c>
      <c r="H248" s="115">
        <v>1768.0795134693872</v>
      </c>
      <c r="I248" s="9">
        <f t="shared" si="14"/>
        <v>0.1515151515151516</v>
      </c>
      <c r="J248" s="117">
        <f t="shared" si="15"/>
        <v>0</v>
      </c>
      <c r="K248" s="83">
        <f t="shared" si="12"/>
        <v>353.61590269387739</v>
      </c>
      <c r="L248" s="10">
        <f t="shared" si="13"/>
        <v>416.76159960349838</v>
      </c>
    </row>
    <row r="249" spans="1:13" x14ac:dyDescent="0.45">
      <c r="A249" s="80" t="s">
        <v>599</v>
      </c>
      <c r="B249" s="77" t="s">
        <v>639</v>
      </c>
      <c r="C249" s="77" t="s">
        <v>421</v>
      </c>
      <c r="D249" s="77" t="s">
        <v>76</v>
      </c>
      <c r="E249" s="106">
        <v>3.38</v>
      </c>
      <c r="F249" s="83">
        <v>956.54</v>
      </c>
      <c r="G249" s="8">
        <v>135.19999999999999</v>
      </c>
      <c r="H249" s="115">
        <v>2366</v>
      </c>
      <c r="I249" s="9">
        <f t="shared" si="14"/>
        <v>0.14134275618374559</v>
      </c>
      <c r="J249" s="117">
        <f t="shared" si="15"/>
        <v>0</v>
      </c>
      <c r="K249" s="83">
        <f t="shared" si="12"/>
        <v>821.33999999999992</v>
      </c>
      <c r="L249" s="10">
        <f t="shared" si="13"/>
        <v>956.54</v>
      </c>
    </row>
    <row r="250" spans="1:13" x14ac:dyDescent="0.45">
      <c r="A250" s="80" t="s">
        <v>599</v>
      </c>
      <c r="B250" s="77" t="s">
        <v>639</v>
      </c>
      <c r="C250" s="77" t="s">
        <v>422</v>
      </c>
      <c r="D250" s="77" t="s">
        <v>76</v>
      </c>
      <c r="E250" s="106">
        <v>6.38</v>
      </c>
      <c r="F250" s="83">
        <v>1180.3</v>
      </c>
      <c r="G250" s="8">
        <v>5505.94</v>
      </c>
      <c r="H250" s="115">
        <v>6380</v>
      </c>
      <c r="I250" s="9">
        <f t="shared" si="14"/>
        <v>0</v>
      </c>
      <c r="J250" s="117">
        <f t="shared" si="15"/>
        <v>0</v>
      </c>
      <c r="K250" s="83">
        <f t="shared" si="12"/>
        <v>1180.3</v>
      </c>
      <c r="L250" s="10">
        <f t="shared" si="13"/>
        <v>1180.3</v>
      </c>
    </row>
    <row r="251" spans="1:13" x14ac:dyDescent="0.45">
      <c r="A251" s="80" t="s">
        <v>599</v>
      </c>
      <c r="B251" s="77" t="s">
        <v>639</v>
      </c>
      <c r="C251" s="77" t="s">
        <v>420</v>
      </c>
      <c r="D251" s="77" t="s">
        <v>76</v>
      </c>
      <c r="E251" s="106">
        <v>2.27</v>
      </c>
      <c r="F251" s="83">
        <v>179.33</v>
      </c>
      <c r="G251" s="8">
        <v>692.35</v>
      </c>
      <c r="H251" s="115">
        <v>567.5</v>
      </c>
      <c r="I251" s="9">
        <f t="shared" si="14"/>
        <v>0</v>
      </c>
      <c r="J251" s="117">
        <f t="shared" si="15"/>
        <v>0</v>
      </c>
      <c r="K251" s="83">
        <f t="shared" si="12"/>
        <v>179.33</v>
      </c>
      <c r="L251" s="10">
        <f t="shared" si="13"/>
        <v>179.33</v>
      </c>
    </row>
    <row r="252" spans="1:13" x14ac:dyDescent="0.45">
      <c r="A252" s="80" t="s">
        <v>599</v>
      </c>
      <c r="B252" s="77" t="s">
        <v>639</v>
      </c>
      <c r="C252" s="77" t="s">
        <v>424</v>
      </c>
      <c r="D252" s="77" t="s">
        <v>76</v>
      </c>
      <c r="E252" s="106">
        <v>6.1384352404207361</v>
      </c>
      <c r="F252" s="83">
        <v>7537.9984752366636</v>
      </c>
      <c r="G252" s="8">
        <v>12276.870480841471</v>
      </c>
      <c r="H252" s="115">
        <v>24553.740961682943</v>
      </c>
      <c r="I252" s="9">
        <f t="shared" si="14"/>
        <v>0.37133550488599354</v>
      </c>
      <c r="J252" s="117">
        <f t="shared" si="15"/>
        <v>0</v>
      </c>
      <c r="K252" s="83">
        <f t="shared" si="12"/>
        <v>4738.8720056048078</v>
      </c>
      <c r="L252" s="10">
        <f t="shared" si="13"/>
        <v>7537.9984752366636</v>
      </c>
    </row>
    <row r="253" spans="1:13" x14ac:dyDescent="0.45">
      <c r="A253" s="80" t="s">
        <v>599</v>
      </c>
      <c r="B253" s="77" t="s">
        <v>639</v>
      </c>
      <c r="C253" s="77" t="s">
        <v>425</v>
      </c>
      <c r="D253" s="77" t="s">
        <v>76</v>
      </c>
      <c r="E253" s="106">
        <v>11.959108280364243</v>
      </c>
      <c r="F253" s="83">
        <v>10380.505987356162</v>
      </c>
      <c r="G253" s="8">
        <v>82517.847134513271</v>
      </c>
      <c r="H253" s="115">
        <v>82517.847134513271</v>
      </c>
      <c r="I253" s="9">
        <f t="shared" si="14"/>
        <v>0</v>
      </c>
      <c r="J253" s="117">
        <f t="shared" si="15"/>
        <v>0</v>
      </c>
      <c r="K253" s="83">
        <f t="shared" si="12"/>
        <v>10380.505987356162</v>
      </c>
      <c r="L253" s="10">
        <f t="shared" si="13"/>
        <v>10380.505987356162</v>
      </c>
      <c r="M253" t="s">
        <v>121</v>
      </c>
    </row>
    <row r="254" spans="1:13" x14ac:dyDescent="0.45">
      <c r="A254" s="80" t="s">
        <v>599</v>
      </c>
      <c r="B254" s="77" t="s">
        <v>639</v>
      </c>
      <c r="C254" s="77" t="s">
        <v>423</v>
      </c>
      <c r="D254" s="77" t="s">
        <v>76</v>
      </c>
      <c r="E254" s="106">
        <v>3.8442461654846332</v>
      </c>
      <c r="F254" s="83">
        <v>911.08634121985801</v>
      </c>
      <c r="G254" s="8">
        <v>2863.9633932860515</v>
      </c>
      <c r="H254" s="115">
        <v>2690.972315839243</v>
      </c>
      <c r="I254" s="9">
        <f t="shared" si="14"/>
        <v>0</v>
      </c>
      <c r="J254" s="117">
        <f t="shared" si="15"/>
        <v>0</v>
      </c>
      <c r="K254" s="83">
        <f t="shared" si="12"/>
        <v>911.08634121985801</v>
      </c>
      <c r="L254" s="10">
        <f t="shared" si="13"/>
        <v>911.08634121985801</v>
      </c>
    </row>
    <row r="255" spans="1:13" x14ac:dyDescent="0.45">
      <c r="A255" s="80" t="s">
        <v>599</v>
      </c>
      <c r="B255" s="77" t="s">
        <v>639</v>
      </c>
      <c r="C255" s="77" t="s">
        <v>427</v>
      </c>
      <c r="D255" s="77" t="s">
        <v>76</v>
      </c>
      <c r="E255" s="106">
        <v>9.2701553573529427</v>
      </c>
      <c r="F255" s="83">
        <v>3337.2559286470596</v>
      </c>
      <c r="G255" s="8">
        <v>1390.5233036029415</v>
      </c>
      <c r="H255" s="115">
        <v>12051.201964558826</v>
      </c>
      <c r="I255" s="9">
        <f t="shared" si="14"/>
        <v>0.41666666666666663</v>
      </c>
      <c r="J255" s="117">
        <f t="shared" si="15"/>
        <v>0</v>
      </c>
      <c r="K255" s="83">
        <f t="shared" si="12"/>
        <v>1946.7326250441181</v>
      </c>
      <c r="L255" s="10">
        <f t="shared" si="13"/>
        <v>3337.2559286470596</v>
      </c>
    </row>
    <row r="256" spans="1:13" x14ac:dyDescent="0.45">
      <c r="A256" s="80" t="s">
        <v>599</v>
      </c>
      <c r="B256" s="77" t="s">
        <v>639</v>
      </c>
      <c r="C256" s="77" t="s">
        <v>428</v>
      </c>
      <c r="D256" s="77" t="s">
        <v>76</v>
      </c>
      <c r="E256" s="106">
        <v>17.459021065308018</v>
      </c>
      <c r="F256" s="83">
        <v>1396.7216852246415</v>
      </c>
      <c r="G256" s="8">
        <v>3491.8042130616036</v>
      </c>
      <c r="H256" s="115">
        <v>33172.140024085238</v>
      </c>
      <c r="I256" s="9">
        <f t="shared" si="14"/>
        <v>0</v>
      </c>
      <c r="J256" s="117">
        <f t="shared" si="15"/>
        <v>0</v>
      </c>
      <c r="K256" s="83">
        <f t="shared" si="12"/>
        <v>1396.7216852246415</v>
      </c>
      <c r="L256" s="10">
        <f t="shared" si="13"/>
        <v>1396.7216852246415</v>
      </c>
    </row>
    <row r="257" spans="1:13" x14ac:dyDescent="0.45">
      <c r="A257" s="80" t="s">
        <v>599</v>
      </c>
      <c r="B257" s="77" t="s">
        <v>639</v>
      </c>
      <c r="C257" s="77" t="s">
        <v>426</v>
      </c>
      <c r="D257" s="77" t="s">
        <v>76</v>
      </c>
      <c r="E257" s="106">
        <v>6.29</v>
      </c>
      <c r="F257" s="83">
        <v>0</v>
      </c>
      <c r="G257" s="8">
        <v>1270.58</v>
      </c>
      <c r="H257" s="115">
        <v>1258</v>
      </c>
      <c r="I257" s="9">
        <f t="shared" si="14"/>
        <v>1</v>
      </c>
      <c r="J257" s="117">
        <f t="shared" si="15"/>
        <v>1</v>
      </c>
      <c r="K257" s="83">
        <f t="shared" si="12"/>
        <v>0</v>
      </c>
      <c r="L257" s="10">
        <f t="shared" si="13"/>
        <v>0</v>
      </c>
    </row>
    <row r="258" spans="1:13" x14ac:dyDescent="0.45">
      <c r="A258" s="80" t="s">
        <v>599</v>
      </c>
      <c r="B258" s="77" t="s">
        <v>639</v>
      </c>
      <c r="C258" s="77" t="s">
        <v>430</v>
      </c>
      <c r="D258" s="77" t="s">
        <v>76</v>
      </c>
      <c r="E258" s="106">
        <v>11.342163129792468</v>
      </c>
      <c r="F258" s="83">
        <v>5784.5031961941586</v>
      </c>
      <c r="G258" s="8">
        <v>28831.778675932452</v>
      </c>
      <c r="H258" s="115">
        <v>24952.75888554343</v>
      </c>
      <c r="I258" s="9">
        <f t="shared" si="14"/>
        <v>0</v>
      </c>
      <c r="J258" s="117">
        <f t="shared" si="15"/>
        <v>0</v>
      </c>
      <c r="K258" s="83">
        <f t="shared" si="12"/>
        <v>5784.5031961941586</v>
      </c>
      <c r="L258" s="10">
        <f t="shared" si="13"/>
        <v>5784.5031961941586</v>
      </c>
    </row>
    <row r="259" spans="1:13" x14ac:dyDescent="0.45">
      <c r="A259" s="80" t="s">
        <v>599</v>
      </c>
      <c r="B259" s="77" t="s">
        <v>639</v>
      </c>
      <c r="C259" s="77" t="s">
        <v>431</v>
      </c>
      <c r="D259" s="77" t="s">
        <v>76</v>
      </c>
      <c r="E259" s="106">
        <v>21.812141810344823</v>
      </c>
      <c r="F259" s="83">
        <v>29031.96074956896</v>
      </c>
      <c r="G259" s="8">
        <v>113423.13741379308</v>
      </c>
      <c r="H259" s="115">
        <v>109060.70905172412</v>
      </c>
      <c r="I259" s="9">
        <f t="shared" si="14"/>
        <v>0</v>
      </c>
      <c r="J259" s="117">
        <f t="shared" si="15"/>
        <v>0</v>
      </c>
      <c r="K259" s="83">
        <f t="shared" si="12"/>
        <v>29031.96074956896</v>
      </c>
      <c r="L259" s="10">
        <f t="shared" si="13"/>
        <v>29031.96074956896</v>
      </c>
      <c r="M259" t="s">
        <v>122</v>
      </c>
    </row>
    <row r="260" spans="1:13" x14ac:dyDescent="0.45">
      <c r="A260" s="80" t="s">
        <v>599</v>
      </c>
      <c r="B260" s="77" t="s">
        <v>639</v>
      </c>
      <c r="C260" s="77" t="s">
        <v>567</v>
      </c>
      <c r="D260" s="77" t="s">
        <v>76</v>
      </c>
      <c r="E260" s="106">
        <v>11.398107915216421</v>
      </c>
      <c r="F260" s="83">
        <v>21029.509103574299</v>
      </c>
      <c r="G260" s="8">
        <v>29635.080579562695</v>
      </c>
      <c r="H260" s="115">
        <v>27925.364392280233</v>
      </c>
      <c r="I260" s="9">
        <f t="shared" si="14"/>
        <v>0.5907859078590787</v>
      </c>
      <c r="J260" s="117">
        <f t="shared" si="15"/>
        <v>0.67208672086720878</v>
      </c>
      <c r="K260" s="83">
        <f t="shared" si="12"/>
        <v>8605.5714759883958</v>
      </c>
      <c r="L260" s="10">
        <f t="shared" si="13"/>
        <v>6895.8552887059341</v>
      </c>
    </row>
    <row r="261" spans="1:13" x14ac:dyDescent="0.45">
      <c r="A261" s="80" t="s">
        <v>600</v>
      </c>
      <c r="B261" s="77" t="s">
        <v>664</v>
      </c>
      <c r="C261" s="77" t="s">
        <v>577</v>
      </c>
      <c r="D261" s="77" t="s">
        <v>76</v>
      </c>
      <c r="E261" s="106">
        <v>40.090000000000003</v>
      </c>
      <c r="F261" s="83">
        <v>17479.240000000002</v>
      </c>
      <c r="G261" s="8">
        <v>20686.440000000002</v>
      </c>
      <c r="H261" s="115">
        <v>24855.800000000003</v>
      </c>
      <c r="I261" s="9">
        <f t="shared" si="14"/>
        <v>0.8165137614678899</v>
      </c>
      <c r="J261" s="117">
        <f t="shared" si="15"/>
        <v>0.57798165137614677</v>
      </c>
      <c r="K261" s="83">
        <f t="shared" si="12"/>
        <v>3207.2000000000007</v>
      </c>
      <c r="L261" s="10">
        <f t="shared" si="13"/>
        <v>7376.5600000000013</v>
      </c>
    </row>
    <row r="262" spans="1:13" x14ac:dyDescent="0.45">
      <c r="A262" s="80" t="s">
        <v>599</v>
      </c>
      <c r="B262" s="77" t="s">
        <v>640</v>
      </c>
      <c r="C262" s="77" t="s">
        <v>438</v>
      </c>
      <c r="D262" s="77" t="s">
        <v>76</v>
      </c>
      <c r="E262" s="106">
        <v>2.0925859811971934</v>
      </c>
      <c r="F262" s="83">
        <v>16.740687849577547</v>
      </c>
      <c r="G262" s="8">
        <v>41.851719623943865</v>
      </c>
      <c r="H262" s="115">
        <v>100.44412709746528</v>
      </c>
      <c r="I262" s="9">
        <f t="shared" si="14"/>
        <v>0</v>
      </c>
      <c r="J262" s="117">
        <f t="shared" si="15"/>
        <v>0</v>
      </c>
      <c r="K262" s="83">
        <f t="shared" si="12"/>
        <v>16.740687849577547</v>
      </c>
      <c r="L262" s="10">
        <f t="shared" si="13"/>
        <v>16.740687849577547</v>
      </c>
    </row>
    <row r="263" spans="1:13" x14ac:dyDescent="0.45">
      <c r="A263" s="80" t="s">
        <v>599</v>
      </c>
      <c r="B263" s="77" t="s">
        <v>640</v>
      </c>
      <c r="C263" s="77" t="s">
        <v>434</v>
      </c>
      <c r="D263" s="77" t="s">
        <v>76</v>
      </c>
      <c r="E263" s="106">
        <v>2.6790431988575518</v>
      </c>
      <c r="F263" s="83">
        <v>136.63120314173514</v>
      </c>
      <c r="G263" s="8">
        <v>535.80863977151034</v>
      </c>
      <c r="H263" s="115">
        <v>500.9810781863622</v>
      </c>
      <c r="I263" s="9">
        <f t="shared" si="14"/>
        <v>0</v>
      </c>
      <c r="J263" s="117">
        <f t="shared" si="15"/>
        <v>0</v>
      </c>
      <c r="K263" s="83">
        <f t="shared" si="12"/>
        <v>136.63120314173514</v>
      </c>
      <c r="L263" s="10">
        <f t="shared" si="13"/>
        <v>136.63120314173514</v>
      </c>
    </row>
    <row r="264" spans="1:13" x14ac:dyDescent="0.45">
      <c r="A264" s="80" t="s">
        <v>599</v>
      </c>
      <c r="B264" s="77" t="s">
        <v>640</v>
      </c>
      <c r="C264" s="77" t="s">
        <v>435</v>
      </c>
      <c r="D264" s="77" t="s">
        <v>76</v>
      </c>
      <c r="E264" s="106">
        <v>2.3523265500416564</v>
      </c>
      <c r="F264" s="83">
        <v>0</v>
      </c>
      <c r="G264" s="8">
        <v>3293.2571700583189</v>
      </c>
      <c r="H264" s="115">
        <v>2681.6522670474883</v>
      </c>
      <c r="I264" s="9">
        <f t="shared" si="14"/>
        <v>1</v>
      </c>
      <c r="J264" s="117">
        <f t="shared" si="15"/>
        <v>1</v>
      </c>
      <c r="K264" s="83">
        <f t="shared" si="12"/>
        <v>0</v>
      </c>
      <c r="L264" s="10">
        <f t="shared" si="13"/>
        <v>0</v>
      </c>
    </row>
    <row r="265" spans="1:13" x14ac:dyDescent="0.45">
      <c r="A265" s="80" t="s">
        <v>599</v>
      </c>
      <c r="B265" s="77" t="s">
        <v>640</v>
      </c>
      <c r="C265" s="77" t="s">
        <v>439</v>
      </c>
      <c r="D265" s="77" t="s">
        <v>76</v>
      </c>
      <c r="E265" s="106">
        <v>3.138878971795787</v>
      </c>
      <c r="F265" s="83">
        <v>112.99964298464833</v>
      </c>
      <c r="G265" s="8">
        <v>125.55515887183148</v>
      </c>
      <c r="H265" s="115">
        <v>125.55515887183148</v>
      </c>
      <c r="I265" s="9">
        <f t="shared" si="14"/>
        <v>0.88888888888888884</v>
      </c>
      <c r="J265" s="117">
        <f t="shared" si="15"/>
        <v>0.88888888888888884</v>
      </c>
      <c r="K265" s="83">
        <f t="shared" ref="K265:K326" si="16">IF(ABS(G265-F265)&gt;F265,F265,ABS(F265-G265))</f>
        <v>12.555515887183148</v>
      </c>
      <c r="L265" s="10">
        <f t="shared" ref="L265:L326" si="17">IF(ABS(H265-F265)&gt;F265,F265,ABS(F265-H265))</f>
        <v>12.555515887183148</v>
      </c>
    </row>
    <row r="266" spans="1:13" x14ac:dyDescent="0.45">
      <c r="A266" s="80" t="s">
        <v>599</v>
      </c>
      <c r="B266" s="77" t="s">
        <v>640</v>
      </c>
      <c r="C266" s="77" t="s">
        <v>436</v>
      </c>
      <c r="D266" s="77" t="s">
        <v>76</v>
      </c>
      <c r="E266" s="106">
        <v>3.9885755087468837</v>
      </c>
      <c r="F266" s="83">
        <v>139.60014280614092</v>
      </c>
      <c r="G266" s="8">
        <v>518.51481613709484</v>
      </c>
      <c r="H266" s="115">
        <v>534.4691181720824</v>
      </c>
      <c r="I266" s="9">
        <f t="shared" si="14"/>
        <v>0</v>
      </c>
      <c r="J266" s="117">
        <f t="shared" si="15"/>
        <v>0</v>
      </c>
      <c r="K266" s="83">
        <f t="shared" si="16"/>
        <v>139.60014280614092</v>
      </c>
      <c r="L266" s="10">
        <f t="shared" si="17"/>
        <v>139.60014280614092</v>
      </c>
    </row>
    <row r="267" spans="1:13" x14ac:dyDescent="0.45">
      <c r="A267" s="80" t="s">
        <v>599</v>
      </c>
      <c r="B267" s="77" t="s">
        <v>640</v>
      </c>
      <c r="C267" s="77" t="s">
        <v>437</v>
      </c>
      <c r="D267" s="77" t="s">
        <v>76</v>
      </c>
      <c r="E267" s="106">
        <v>3.9769130072593146</v>
      </c>
      <c r="F267" s="83">
        <v>1654.3958110198748</v>
      </c>
      <c r="G267" s="8">
        <v>7158.443413066766</v>
      </c>
      <c r="H267" s="115">
        <v>7237.9816732119525</v>
      </c>
      <c r="I267" s="9">
        <f t="shared" ref="I267:I328" si="18">IFERROR(1-K267/F267,1)</f>
        <v>0</v>
      </c>
      <c r="J267" s="117">
        <f t="shared" ref="J267:J328" si="19">IFERROR(1-L267/F267,1)</f>
        <v>0</v>
      </c>
      <c r="K267" s="83">
        <f t="shared" si="16"/>
        <v>1654.3958110198748</v>
      </c>
      <c r="L267" s="10">
        <f t="shared" si="17"/>
        <v>1654.3958110198748</v>
      </c>
    </row>
    <row r="268" spans="1:13" x14ac:dyDescent="0.45">
      <c r="A268" s="80" t="s">
        <v>591</v>
      </c>
      <c r="B268" s="77" t="s">
        <v>654</v>
      </c>
      <c r="C268" s="77" t="s">
        <v>527</v>
      </c>
      <c r="D268" s="77" t="s">
        <v>76</v>
      </c>
      <c r="E268" s="106">
        <v>22.900416666666668</v>
      </c>
      <c r="F268" s="83">
        <v>216660.84208333335</v>
      </c>
      <c r="G268" s="8">
        <v>229004.16666666669</v>
      </c>
      <c r="H268" s="115">
        <v>216408.93750000003</v>
      </c>
      <c r="I268" s="9">
        <f t="shared" si="18"/>
        <v>0.94302927808899695</v>
      </c>
      <c r="J268" s="117">
        <f t="shared" si="19"/>
        <v>0.99883733220589799</v>
      </c>
      <c r="K268" s="83">
        <f t="shared" si="16"/>
        <v>12343.324583333335</v>
      </c>
      <c r="L268" s="10">
        <f t="shared" si="17"/>
        <v>251.90458333332208</v>
      </c>
    </row>
    <row r="269" spans="1:13" x14ac:dyDescent="0.45">
      <c r="A269" s="80" t="s">
        <v>591</v>
      </c>
      <c r="B269" s="77" t="s">
        <v>654</v>
      </c>
      <c r="C269" s="77" t="s">
        <v>525</v>
      </c>
      <c r="D269" s="77" t="s">
        <v>76</v>
      </c>
      <c r="E269" s="106">
        <v>16.648189209164819</v>
      </c>
      <c r="F269" s="83">
        <v>23041.093865484108</v>
      </c>
      <c r="G269" s="8">
        <v>33296.378418329637</v>
      </c>
      <c r="H269" s="115">
        <v>29467.294900221728</v>
      </c>
      <c r="I269" s="9">
        <f t="shared" si="18"/>
        <v>0.55491329479768781</v>
      </c>
      <c r="J269" s="117">
        <f t="shared" si="19"/>
        <v>0.72109826589595372</v>
      </c>
      <c r="K269" s="83">
        <f t="shared" si="16"/>
        <v>10255.284552845529</v>
      </c>
      <c r="L269" s="10">
        <f t="shared" si="17"/>
        <v>6426.2010347376199</v>
      </c>
    </row>
    <row r="270" spans="1:13" x14ac:dyDescent="0.45">
      <c r="A270" s="80" t="s">
        <v>602</v>
      </c>
      <c r="B270" s="77" t="s">
        <v>650</v>
      </c>
      <c r="C270" s="77" t="s">
        <v>585</v>
      </c>
      <c r="D270" s="77" t="s">
        <v>76</v>
      </c>
      <c r="E270" s="106">
        <v>16.786488095238095</v>
      </c>
      <c r="F270" s="83">
        <v>67.14595238095238</v>
      </c>
      <c r="G270" s="8">
        <v>318.94327380952382</v>
      </c>
      <c r="H270" s="115">
        <v>251.79732142857142</v>
      </c>
      <c r="I270" s="9">
        <f t="shared" si="18"/>
        <v>0</v>
      </c>
      <c r="J270" s="117">
        <f t="shared" si="19"/>
        <v>0</v>
      </c>
      <c r="K270" s="83">
        <f t="shared" si="16"/>
        <v>67.14595238095238</v>
      </c>
      <c r="L270" s="10">
        <f t="shared" si="17"/>
        <v>67.14595238095238</v>
      </c>
    </row>
    <row r="271" spans="1:13" x14ac:dyDescent="0.45">
      <c r="A271" s="80" t="s">
        <v>602</v>
      </c>
      <c r="B271" s="77" t="s">
        <v>650</v>
      </c>
      <c r="C271" s="77" t="s">
        <v>516</v>
      </c>
      <c r="D271" s="77" t="s">
        <v>76</v>
      </c>
      <c r="E271" s="106">
        <v>8.2162619047619057</v>
      </c>
      <c r="F271" s="83">
        <v>2620.9875476190477</v>
      </c>
      <c r="G271" s="8">
        <v>4444.9976904761907</v>
      </c>
      <c r="H271" s="115">
        <v>3697.3178571428575</v>
      </c>
      <c r="I271" s="9">
        <f t="shared" si="18"/>
        <v>0.3040752351097179</v>
      </c>
      <c r="J271" s="117">
        <f t="shared" si="19"/>
        <v>0.58934169278996862</v>
      </c>
      <c r="K271" s="83">
        <f t="shared" si="16"/>
        <v>1824.0101428571429</v>
      </c>
      <c r="L271" s="10">
        <f t="shared" si="17"/>
        <v>1076.3303095238098</v>
      </c>
    </row>
    <row r="272" spans="1:13" x14ac:dyDescent="0.45">
      <c r="A272" s="80" t="s">
        <v>602</v>
      </c>
      <c r="B272" s="77" t="s">
        <v>650</v>
      </c>
      <c r="C272" s="77" t="s">
        <v>586</v>
      </c>
      <c r="D272" s="77" t="s">
        <v>76</v>
      </c>
      <c r="E272" s="106">
        <v>9.6106666666666669</v>
      </c>
      <c r="F272" s="83">
        <v>67.274666666666661</v>
      </c>
      <c r="G272" s="8">
        <v>28.832000000000001</v>
      </c>
      <c r="H272" s="115">
        <v>38.442666666666668</v>
      </c>
      <c r="I272" s="9">
        <f t="shared" si="18"/>
        <v>0.4285714285714286</v>
      </c>
      <c r="J272" s="117">
        <f t="shared" si="19"/>
        <v>0.57142857142857151</v>
      </c>
      <c r="K272" s="83">
        <f t="shared" si="16"/>
        <v>38.442666666666661</v>
      </c>
      <c r="L272" s="10">
        <f t="shared" si="17"/>
        <v>28.831999999999994</v>
      </c>
    </row>
    <row r="273" spans="1:12" x14ac:dyDescent="0.45">
      <c r="A273" s="80" t="s">
        <v>602</v>
      </c>
      <c r="B273" s="77" t="s">
        <v>650</v>
      </c>
      <c r="C273" s="77" t="s">
        <v>587</v>
      </c>
      <c r="D273" s="77" t="s">
        <v>76</v>
      </c>
      <c r="E273" s="106">
        <v>16.786488095238095</v>
      </c>
      <c r="F273" s="83">
        <v>67.14595238095238</v>
      </c>
      <c r="G273" s="8">
        <v>16.786488095238095</v>
      </c>
      <c r="H273" s="115">
        <v>50.359464285714282</v>
      </c>
      <c r="I273" s="9">
        <f t="shared" si="18"/>
        <v>0.25</v>
      </c>
      <c r="J273" s="117">
        <f t="shared" si="19"/>
        <v>0.75</v>
      </c>
      <c r="K273" s="83">
        <f t="shared" si="16"/>
        <v>50.359464285714282</v>
      </c>
      <c r="L273" s="10">
        <f t="shared" si="17"/>
        <v>16.786488095238099</v>
      </c>
    </row>
    <row r="274" spans="1:12" x14ac:dyDescent="0.45">
      <c r="A274" s="80" t="s">
        <v>602</v>
      </c>
      <c r="B274" s="77" t="s">
        <v>650</v>
      </c>
      <c r="C274" s="77" t="s">
        <v>517</v>
      </c>
      <c r="D274" s="77" t="s">
        <v>76</v>
      </c>
      <c r="E274" s="106">
        <v>14.169297619047622</v>
      </c>
      <c r="F274" s="83">
        <v>56.677190476190489</v>
      </c>
      <c r="G274" s="8">
        <v>212.53946428571433</v>
      </c>
      <c r="H274" s="115">
        <v>283.38595238095246</v>
      </c>
      <c r="I274" s="9">
        <f t="shared" si="18"/>
        <v>0</v>
      </c>
      <c r="J274" s="117">
        <f t="shared" si="19"/>
        <v>0</v>
      </c>
      <c r="K274" s="83">
        <f t="shared" si="16"/>
        <v>56.677190476190489</v>
      </c>
      <c r="L274" s="10">
        <f t="shared" si="17"/>
        <v>56.677190476190489</v>
      </c>
    </row>
    <row r="275" spans="1:12" x14ac:dyDescent="0.45">
      <c r="A275" s="80" t="s">
        <v>602</v>
      </c>
      <c r="B275" s="77" t="s">
        <v>650</v>
      </c>
      <c r="C275" s="77" t="s">
        <v>588</v>
      </c>
      <c r="D275" s="77" t="s">
        <v>76</v>
      </c>
      <c r="E275" s="106">
        <v>38.024345238095243</v>
      </c>
      <c r="F275" s="83">
        <v>0</v>
      </c>
      <c r="G275" s="8">
        <v>114.07303571428574</v>
      </c>
      <c r="H275" s="115">
        <v>190.12172619047621</v>
      </c>
      <c r="I275" s="9">
        <f t="shared" si="18"/>
        <v>1</v>
      </c>
      <c r="J275" s="117">
        <f t="shared" si="19"/>
        <v>1</v>
      </c>
      <c r="K275" s="83">
        <f t="shared" si="16"/>
        <v>0</v>
      </c>
      <c r="L275" s="10">
        <f t="shared" si="17"/>
        <v>0</v>
      </c>
    </row>
    <row r="276" spans="1:12" x14ac:dyDescent="0.45">
      <c r="A276" s="80" t="s">
        <v>602</v>
      </c>
      <c r="B276" s="77" t="s">
        <v>650</v>
      </c>
      <c r="C276" s="77" t="s">
        <v>584</v>
      </c>
      <c r="D276" s="77" t="s">
        <v>76</v>
      </c>
      <c r="E276" s="106">
        <v>26.327922077922082</v>
      </c>
      <c r="F276" s="83">
        <v>0</v>
      </c>
      <c r="G276" s="8">
        <v>0</v>
      </c>
      <c r="H276" s="115">
        <v>263.27922077922085</v>
      </c>
      <c r="I276" s="9">
        <f t="shared" si="18"/>
        <v>1</v>
      </c>
      <c r="J276" s="117">
        <f t="shared" si="19"/>
        <v>1</v>
      </c>
      <c r="K276" s="83">
        <f t="shared" si="16"/>
        <v>0</v>
      </c>
      <c r="L276" s="10">
        <f t="shared" si="17"/>
        <v>0</v>
      </c>
    </row>
    <row r="277" spans="1:12" x14ac:dyDescent="0.45">
      <c r="A277" s="80" t="s">
        <v>590</v>
      </c>
      <c r="B277" s="77" t="s">
        <v>612</v>
      </c>
      <c r="C277" s="77" t="s">
        <v>204</v>
      </c>
      <c r="D277" s="77" t="s">
        <v>76</v>
      </c>
      <c r="E277" s="106">
        <v>1.0744598571428572</v>
      </c>
      <c r="F277" s="83">
        <v>0</v>
      </c>
      <c r="G277" s="8">
        <v>0</v>
      </c>
      <c r="H277" s="115">
        <v>0</v>
      </c>
      <c r="I277" s="9">
        <f t="shared" si="18"/>
        <v>1</v>
      </c>
      <c r="J277" s="117">
        <f t="shared" si="19"/>
        <v>1</v>
      </c>
      <c r="K277" s="83">
        <f t="shared" si="16"/>
        <v>0</v>
      </c>
      <c r="L277" s="10">
        <f t="shared" si="17"/>
        <v>0</v>
      </c>
    </row>
    <row r="278" spans="1:12" x14ac:dyDescent="0.45">
      <c r="A278" s="80" t="s">
        <v>590</v>
      </c>
      <c r="B278" s="77" t="s">
        <v>612</v>
      </c>
      <c r="C278" s="77" t="s">
        <v>205</v>
      </c>
      <c r="D278" s="77" t="s">
        <v>76</v>
      </c>
      <c r="E278" s="106">
        <v>2.6650573267326729</v>
      </c>
      <c r="F278" s="83">
        <v>1689.6463451485147</v>
      </c>
      <c r="G278" s="8">
        <v>1105.9987905940593</v>
      </c>
      <c r="H278" s="115">
        <v>1599.0343960396037</v>
      </c>
      <c r="I278" s="9">
        <f t="shared" si="18"/>
        <v>0.65457413249211349</v>
      </c>
      <c r="J278" s="117">
        <f t="shared" si="19"/>
        <v>0.94637223974763407</v>
      </c>
      <c r="K278" s="83">
        <f t="shared" si="16"/>
        <v>583.64755455445538</v>
      </c>
      <c r="L278" s="10">
        <f t="shared" si="17"/>
        <v>90.611949108910949</v>
      </c>
    </row>
    <row r="279" spans="1:12" x14ac:dyDescent="0.45">
      <c r="A279" s="80" t="s">
        <v>590</v>
      </c>
      <c r="B279" s="77" t="s">
        <v>612</v>
      </c>
      <c r="C279" s="77" t="s">
        <v>206</v>
      </c>
      <c r="D279" s="77" t="s">
        <v>76</v>
      </c>
      <c r="E279" s="106">
        <v>5.1870653483146061</v>
      </c>
      <c r="F279" s="83">
        <v>783.24686759550548</v>
      </c>
      <c r="G279" s="8">
        <v>518.70653483146066</v>
      </c>
      <c r="H279" s="115">
        <v>1452.3782975280897</v>
      </c>
      <c r="I279" s="9">
        <f t="shared" si="18"/>
        <v>0.66225165562913912</v>
      </c>
      <c r="J279" s="117">
        <f t="shared" si="19"/>
        <v>0.14569536423841056</v>
      </c>
      <c r="K279" s="83">
        <f t="shared" si="16"/>
        <v>264.54033276404482</v>
      </c>
      <c r="L279" s="10">
        <f t="shared" si="17"/>
        <v>669.13142993258418</v>
      </c>
    </row>
    <row r="280" spans="1:12" x14ac:dyDescent="0.45">
      <c r="A280" s="80" t="s">
        <v>590</v>
      </c>
      <c r="B280" s="77" t="s">
        <v>612</v>
      </c>
      <c r="C280" s="77" t="s">
        <v>207</v>
      </c>
      <c r="D280" s="77" t="s">
        <v>76</v>
      </c>
      <c r="E280" s="106">
        <v>10.628485000000001</v>
      </c>
      <c r="F280" s="83">
        <v>42.513940000000005</v>
      </c>
      <c r="G280" s="8">
        <v>0</v>
      </c>
      <c r="H280" s="115">
        <v>0</v>
      </c>
      <c r="I280" s="9">
        <f t="shared" si="18"/>
        <v>0</v>
      </c>
      <c r="J280" s="117">
        <f t="shared" si="19"/>
        <v>0</v>
      </c>
      <c r="K280" s="83">
        <f t="shared" si="16"/>
        <v>42.513940000000005</v>
      </c>
      <c r="L280" s="10">
        <f t="shared" si="17"/>
        <v>42.513940000000005</v>
      </c>
    </row>
    <row r="281" spans="1:12" x14ac:dyDescent="0.45">
      <c r="A281" s="80" t="s">
        <v>590</v>
      </c>
      <c r="B281" s="77" t="s">
        <v>612</v>
      </c>
      <c r="C281" s="77" t="s">
        <v>208</v>
      </c>
      <c r="D281" s="77" t="s">
        <v>76</v>
      </c>
      <c r="E281" s="106">
        <v>5.6316011111111113</v>
      </c>
      <c r="F281" s="83">
        <v>3626.7511155555558</v>
      </c>
      <c r="G281" s="8">
        <v>878.52977333333331</v>
      </c>
      <c r="H281" s="115">
        <v>1013.6882000000001</v>
      </c>
      <c r="I281" s="9">
        <f t="shared" si="18"/>
        <v>0.2422360248447204</v>
      </c>
      <c r="J281" s="117">
        <f t="shared" si="19"/>
        <v>0.27950310559006208</v>
      </c>
      <c r="K281" s="83">
        <f t="shared" si="16"/>
        <v>2748.2213422222226</v>
      </c>
      <c r="L281" s="10">
        <f t="shared" si="17"/>
        <v>2613.0629155555557</v>
      </c>
    </row>
    <row r="282" spans="1:12" x14ac:dyDescent="0.45">
      <c r="A282" s="80" t="s">
        <v>590</v>
      </c>
      <c r="B282" s="77" t="s">
        <v>612</v>
      </c>
      <c r="C282" s="77" t="s">
        <v>209</v>
      </c>
      <c r="D282" s="77" t="s">
        <v>76</v>
      </c>
      <c r="E282" s="106">
        <v>7.9774625000000006</v>
      </c>
      <c r="F282" s="83">
        <v>1308.30385</v>
      </c>
      <c r="G282" s="8">
        <v>263.25626249999999</v>
      </c>
      <c r="H282" s="115">
        <v>678.08431250000001</v>
      </c>
      <c r="I282" s="9">
        <f t="shared" si="18"/>
        <v>0.20121951219512202</v>
      </c>
      <c r="J282" s="117">
        <f t="shared" si="19"/>
        <v>0.51829268292682928</v>
      </c>
      <c r="K282" s="83">
        <f t="shared" si="16"/>
        <v>1045.0475875</v>
      </c>
      <c r="L282" s="10">
        <f t="shared" si="17"/>
        <v>630.2195375</v>
      </c>
    </row>
    <row r="283" spans="1:12" x14ac:dyDescent="0.45">
      <c r="A283" s="80" t="s">
        <v>599</v>
      </c>
      <c r="B283" s="77" t="s">
        <v>641</v>
      </c>
      <c r="C283" s="77" t="s">
        <v>457</v>
      </c>
      <c r="D283" s="77" t="s">
        <v>76</v>
      </c>
      <c r="E283" s="106">
        <v>2.6407164151151878</v>
      </c>
      <c r="F283" s="83">
        <v>43772.51529694935</v>
      </c>
      <c r="G283" s="8">
        <v>16802.87854937794</v>
      </c>
      <c r="H283" s="115">
        <v>27727.522358709473</v>
      </c>
      <c r="I283" s="9">
        <f t="shared" si="18"/>
        <v>0.38386824324324331</v>
      </c>
      <c r="J283" s="117">
        <f t="shared" si="19"/>
        <v>0.63344594594594605</v>
      </c>
      <c r="K283" s="83">
        <f t="shared" si="16"/>
        <v>26969.636747571411</v>
      </c>
      <c r="L283" s="10">
        <f t="shared" si="17"/>
        <v>16044.992938239877</v>
      </c>
    </row>
    <row r="284" spans="1:12" x14ac:dyDescent="0.45">
      <c r="A284" s="80" t="s">
        <v>599</v>
      </c>
      <c r="B284" s="77" t="s">
        <v>641</v>
      </c>
      <c r="C284" s="77" t="s">
        <v>455</v>
      </c>
      <c r="D284" s="77" t="s">
        <v>76</v>
      </c>
      <c r="E284" s="106">
        <v>2.1946815793547523</v>
      </c>
      <c r="F284" s="83">
        <v>1297.0568133986585</v>
      </c>
      <c r="G284" s="8">
        <v>726.43960276642304</v>
      </c>
      <c r="H284" s="115">
        <v>855.92581594835337</v>
      </c>
      <c r="I284" s="9">
        <f t="shared" si="18"/>
        <v>0.56006768189509315</v>
      </c>
      <c r="J284" s="117">
        <f t="shared" si="19"/>
        <v>0.65989847715736039</v>
      </c>
      <c r="K284" s="83">
        <f t="shared" si="16"/>
        <v>570.61721063223547</v>
      </c>
      <c r="L284" s="10">
        <f t="shared" si="17"/>
        <v>441.13099745030513</v>
      </c>
    </row>
    <row r="285" spans="1:12" x14ac:dyDescent="0.45">
      <c r="A285" s="80" t="s">
        <v>599</v>
      </c>
      <c r="B285" s="77" t="s">
        <v>641</v>
      </c>
      <c r="C285" s="77" t="s">
        <v>456</v>
      </c>
      <c r="D285" s="77" t="s">
        <v>76</v>
      </c>
      <c r="E285" s="106">
        <v>5.0385192476843503</v>
      </c>
      <c r="F285" s="83">
        <v>0</v>
      </c>
      <c r="G285" s="8">
        <v>513.92896326380378</v>
      </c>
      <c r="H285" s="115">
        <v>2267.3336614579575</v>
      </c>
      <c r="I285" s="9">
        <f t="shared" si="18"/>
        <v>1</v>
      </c>
      <c r="J285" s="117">
        <f t="shared" si="19"/>
        <v>1</v>
      </c>
      <c r="K285" s="83">
        <f t="shared" si="16"/>
        <v>0</v>
      </c>
      <c r="L285" s="10">
        <f t="shared" si="17"/>
        <v>0</v>
      </c>
    </row>
    <row r="286" spans="1:12" x14ac:dyDescent="0.45">
      <c r="A286" s="80" t="s">
        <v>599</v>
      </c>
      <c r="B286" s="77" t="s">
        <v>641</v>
      </c>
      <c r="C286" s="77" t="s">
        <v>448</v>
      </c>
      <c r="D286" s="77" t="s">
        <v>76</v>
      </c>
      <c r="E286" s="106">
        <v>1.6228842117529254</v>
      </c>
      <c r="F286" s="83">
        <v>7991.0818586714049</v>
      </c>
      <c r="G286" s="8">
        <v>6548.3377944230542</v>
      </c>
      <c r="H286" s="115">
        <v>8438.9979011152118</v>
      </c>
      <c r="I286" s="9">
        <f t="shared" si="18"/>
        <v>0.81945572705117797</v>
      </c>
      <c r="J286" s="117">
        <f t="shared" si="19"/>
        <v>0.94394800974817228</v>
      </c>
      <c r="K286" s="83">
        <f t="shared" si="16"/>
        <v>1442.7440642483507</v>
      </c>
      <c r="L286" s="10">
        <f t="shared" si="17"/>
        <v>447.91604244380687</v>
      </c>
    </row>
    <row r="287" spans="1:12" x14ac:dyDescent="0.45">
      <c r="A287" s="80" t="s">
        <v>599</v>
      </c>
      <c r="B287" s="77" t="s">
        <v>641</v>
      </c>
      <c r="C287" s="77" t="s">
        <v>446</v>
      </c>
      <c r="D287" s="77" t="s">
        <v>76</v>
      </c>
      <c r="E287" s="106">
        <v>1.1230387344086059</v>
      </c>
      <c r="F287" s="83">
        <v>1030.9495581871001</v>
      </c>
      <c r="G287" s="8">
        <v>703.0222477397873</v>
      </c>
      <c r="H287" s="115">
        <v>842.27905080645439</v>
      </c>
      <c r="I287" s="9">
        <f t="shared" si="18"/>
        <v>0.68191721132897609</v>
      </c>
      <c r="J287" s="117">
        <f t="shared" si="19"/>
        <v>0.81699346405228757</v>
      </c>
      <c r="K287" s="83">
        <f t="shared" si="16"/>
        <v>327.92731044731283</v>
      </c>
      <c r="L287" s="10">
        <f t="shared" si="17"/>
        <v>188.67050738064574</v>
      </c>
    </row>
    <row r="288" spans="1:12" x14ac:dyDescent="0.45">
      <c r="A288" s="80" t="s">
        <v>599</v>
      </c>
      <c r="B288" s="77" t="s">
        <v>641</v>
      </c>
      <c r="C288" s="77" t="s">
        <v>447</v>
      </c>
      <c r="D288" s="77" t="s">
        <v>76</v>
      </c>
      <c r="E288" s="106">
        <v>1.6121604128489684</v>
      </c>
      <c r="F288" s="83">
        <v>515.89133211166984</v>
      </c>
      <c r="G288" s="8">
        <v>586.82639027702453</v>
      </c>
      <c r="H288" s="115">
        <v>886.68822706693265</v>
      </c>
      <c r="I288" s="9">
        <f t="shared" si="18"/>
        <v>0.86249999999999982</v>
      </c>
      <c r="J288" s="117">
        <f t="shared" si="19"/>
        <v>0.28124999999999978</v>
      </c>
      <c r="K288" s="83">
        <f t="shared" si="16"/>
        <v>70.93505816535469</v>
      </c>
      <c r="L288" s="10">
        <f t="shared" si="17"/>
        <v>370.79689495526281</v>
      </c>
    </row>
    <row r="289" spans="1:12" x14ac:dyDescent="0.45">
      <c r="A289" s="80" t="s">
        <v>599</v>
      </c>
      <c r="B289" s="77" t="s">
        <v>641</v>
      </c>
      <c r="C289" s="77" t="s">
        <v>451</v>
      </c>
      <c r="D289" s="77" t="s">
        <v>76</v>
      </c>
      <c r="E289" s="106">
        <v>1.7987261791178455</v>
      </c>
      <c r="F289" s="83">
        <v>21072.077188365562</v>
      </c>
      <c r="G289" s="8">
        <v>10355.266613181437</v>
      </c>
      <c r="H289" s="115">
        <v>13490.446343383841</v>
      </c>
      <c r="I289" s="9">
        <f t="shared" si="18"/>
        <v>0.49142125480153642</v>
      </c>
      <c r="J289" s="117">
        <f t="shared" si="19"/>
        <v>0.6402048655569782</v>
      </c>
      <c r="K289" s="83">
        <f t="shared" si="16"/>
        <v>10716.810575184125</v>
      </c>
      <c r="L289" s="10">
        <f t="shared" si="17"/>
        <v>7581.6308449817207</v>
      </c>
    </row>
    <row r="290" spans="1:12" x14ac:dyDescent="0.45">
      <c r="A290" s="80" t="s">
        <v>599</v>
      </c>
      <c r="B290" s="77" t="s">
        <v>641</v>
      </c>
      <c r="C290" s="77" t="s">
        <v>449</v>
      </c>
      <c r="D290" s="77" t="s">
        <v>76</v>
      </c>
      <c r="E290" s="106">
        <v>1.5906248923213899</v>
      </c>
      <c r="F290" s="83">
        <v>734.8687002524822</v>
      </c>
      <c r="G290" s="8">
        <v>879.61556545372866</v>
      </c>
      <c r="H290" s="115">
        <v>795.312446160695</v>
      </c>
      <c r="I290" s="9">
        <f t="shared" si="18"/>
        <v>0.80303030303030309</v>
      </c>
      <c r="J290" s="117">
        <f t="shared" si="19"/>
        <v>0.91774891774891776</v>
      </c>
      <c r="K290" s="83">
        <f t="shared" si="16"/>
        <v>144.74686520124646</v>
      </c>
      <c r="L290" s="10">
        <f t="shared" si="17"/>
        <v>60.443745908212804</v>
      </c>
    </row>
    <row r="291" spans="1:12" x14ac:dyDescent="0.45">
      <c r="A291" s="80" t="s">
        <v>599</v>
      </c>
      <c r="B291" s="77" t="s">
        <v>641</v>
      </c>
      <c r="C291" s="77" t="s">
        <v>450</v>
      </c>
      <c r="D291" s="77" t="s">
        <v>76</v>
      </c>
      <c r="E291" s="106">
        <v>3.069475683130046</v>
      </c>
      <c r="F291" s="83">
        <v>1233.9292246182786</v>
      </c>
      <c r="G291" s="8">
        <v>1095.8028188774265</v>
      </c>
      <c r="H291" s="115">
        <v>1012.9269754329152</v>
      </c>
      <c r="I291" s="9">
        <f t="shared" si="18"/>
        <v>0.88805970149253732</v>
      </c>
      <c r="J291" s="117">
        <f t="shared" si="19"/>
        <v>0.82089552238805974</v>
      </c>
      <c r="K291" s="83">
        <f t="shared" si="16"/>
        <v>138.12640574085208</v>
      </c>
      <c r="L291" s="10">
        <f t="shared" si="17"/>
        <v>221.00224918536333</v>
      </c>
    </row>
    <row r="292" spans="1:12" x14ac:dyDescent="0.45">
      <c r="A292" s="80" t="s">
        <v>599</v>
      </c>
      <c r="B292" s="77" t="s">
        <v>641</v>
      </c>
      <c r="C292" s="77" t="s">
        <v>454</v>
      </c>
      <c r="D292" s="77" t="s">
        <v>76</v>
      </c>
      <c r="E292" s="106">
        <v>2.1258316724890398</v>
      </c>
      <c r="F292" s="83">
        <v>2589.2629770916506</v>
      </c>
      <c r="G292" s="8">
        <v>1630.5128927990936</v>
      </c>
      <c r="H292" s="115">
        <v>2976.1643414846558</v>
      </c>
      <c r="I292" s="9">
        <f t="shared" si="18"/>
        <v>0.62972085385878485</v>
      </c>
      <c r="J292" s="117">
        <f t="shared" si="19"/>
        <v>0.85057471264367823</v>
      </c>
      <c r="K292" s="83">
        <f t="shared" si="16"/>
        <v>958.75008429255695</v>
      </c>
      <c r="L292" s="10">
        <f t="shared" si="17"/>
        <v>386.90136439300522</v>
      </c>
    </row>
    <row r="293" spans="1:12" x14ac:dyDescent="0.45">
      <c r="A293" s="80" t="s">
        <v>599</v>
      </c>
      <c r="B293" s="77" t="s">
        <v>641</v>
      </c>
      <c r="C293" s="77" t="s">
        <v>452</v>
      </c>
      <c r="D293" s="77" t="s">
        <v>76</v>
      </c>
      <c r="E293" s="106">
        <v>2.8861426600470876</v>
      </c>
      <c r="F293" s="83">
        <v>141.42099034230731</v>
      </c>
      <c r="G293" s="8">
        <v>233.77755546381411</v>
      </c>
      <c r="H293" s="115">
        <v>202.02998620329615</v>
      </c>
      <c r="I293" s="9">
        <f t="shared" si="18"/>
        <v>0.34693877551020413</v>
      </c>
      <c r="J293" s="117">
        <f t="shared" si="19"/>
        <v>0.5714285714285714</v>
      </c>
      <c r="K293" s="83">
        <f t="shared" si="16"/>
        <v>92.356565121506804</v>
      </c>
      <c r="L293" s="10">
        <f t="shared" si="17"/>
        <v>60.608995860988841</v>
      </c>
    </row>
    <row r="294" spans="1:12" x14ac:dyDescent="0.45">
      <c r="A294" s="80" t="s">
        <v>599</v>
      </c>
      <c r="B294" s="77" t="s">
        <v>641</v>
      </c>
      <c r="C294" s="77" t="s">
        <v>453</v>
      </c>
      <c r="D294" s="77" t="s">
        <v>76</v>
      </c>
      <c r="E294" s="106">
        <v>3.9909338945202149</v>
      </c>
      <c r="F294" s="83">
        <v>131.70081851916709</v>
      </c>
      <c r="G294" s="8">
        <v>175.60109135888945</v>
      </c>
      <c r="H294" s="115">
        <v>239.45603367121288</v>
      </c>
      <c r="I294" s="9">
        <f t="shared" si="18"/>
        <v>0.66666666666666674</v>
      </c>
      <c r="J294" s="117">
        <f t="shared" si="19"/>
        <v>0.18181818181818188</v>
      </c>
      <c r="K294" s="83">
        <f t="shared" si="16"/>
        <v>43.900272839722362</v>
      </c>
      <c r="L294" s="10">
        <f t="shared" si="17"/>
        <v>107.75521515204579</v>
      </c>
    </row>
    <row r="295" spans="1:12" x14ac:dyDescent="0.45">
      <c r="A295" s="80" t="s">
        <v>599</v>
      </c>
      <c r="B295" s="77" t="s">
        <v>641</v>
      </c>
      <c r="C295" s="77" t="s">
        <v>442</v>
      </c>
      <c r="D295" s="77" t="s">
        <v>76</v>
      </c>
      <c r="E295" s="106">
        <v>4.1084436603330854</v>
      </c>
      <c r="F295" s="83">
        <v>8118.2846728181767</v>
      </c>
      <c r="G295" s="8">
        <v>8032.007355951182</v>
      </c>
      <c r="H295" s="115">
        <v>9038.5760527327875</v>
      </c>
      <c r="I295" s="9">
        <f t="shared" si="18"/>
        <v>0.98937246963562753</v>
      </c>
      <c r="J295" s="117">
        <f t="shared" si="19"/>
        <v>0.88663967611336036</v>
      </c>
      <c r="K295" s="83">
        <f t="shared" si="16"/>
        <v>86.277316866994624</v>
      </c>
      <c r="L295" s="10">
        <f t="shared" si="17"/>
        <v>920.29137991461084</v>
      </c>
    </row>
    <row r="296" spans="1:12" x14ac:dyDescent="0.45">
      <c r="A296" s="80" t="s">
        <v>599</v>
      </c>
      <c r="B296" s="77" t="s">
        <v>641</v>
      </c>
      <c r="C296" s="77" t="s">
        <v>440</v>
      </c>
      <c r="D296" s="77" t="s">
        <v>76</v>
      </c>
      <c r="E296" s="106">
        <v>5.0607191782836001</v>
      </c>
      <c r="F296" s="83">
        <v>511.13263700664362</v>
      </c>
      <c r="G296" s="8">
        <v>521.25407536321086</v>
      </c>
      <c r="H296" s="115">
        <v>759.10787674254004</v>
      </c>
      <c r="I296" s="9">
        <f t="shared" si="18"/>
        <v>0.98019801980198007</v>
      </c>
      <c r="J296" s="117">
        <f t="shared" si="19"/>
        <v>0.51485148514851486</v>
      </c>
      <c r="K296" s="83">
        <f t="shared" si="16"/>
        <v>10.121438356567239</v>
      </c>
      <c r="L296" s="10">
        <f t="shared" si="17"/>
        <v>247.97523973589642</v>
      </c>
    </row>
    <row r="297" spans="1:12" x14ac:dyDescent="0.45">
      <c r="A297" s="80" t="s">
        <v>599</v>
      </c>
      <c r="B297" s="77" t="s">
        <v>641</v>
      </c>
      <c r="C297" s="77" t="s">
        <v>441</v>
      </c>
      <c r="D297" s="77" t="s">
        <v>76</v>
      </c>
      <c r="E297" s="106">
        <v>12.518646171020428</v>
      </c>
      <c r="F297" s="83">
        <v>876.30523197142998</v>
      </c>
      <c r="G297" s="8">
        <v>913.86117048449125</v>
      </c>
      <c r="H297" s="115">
        <v>1877.7969256530644</v>
      </c>
      <c r="I297" s="9">
        <f t="shared" si="18"/>
        <v>0.95714285714285718</v>
      </c>
      <c r="J297" s="117">
        <f t="shared" si="19"/>
        <v>0</v>
      </c>
      <c r="K297" s="83">
        <f t="shared" si="16"/>
        <v>37.555938513061278</v>
      </c>
      <c r="L297" s="10">
        <f t="shared" si="17"/>
        <v>876.30523197142998</v>
      </c>
    </row>
    <row r="298" spans="1:12" x14ac:dyDescent="0.45">
      <c r="A298" s="80" t="s">
        <v>599</v>
      </c>
      <c r="B298" s="77" t="s">
        <v>641</v>
      </c>
      <c r="C298" s="77" t="s">
        <v>445</v>
      </c>
      <c r="D298" s="77" t="s">
        <v>76</v>
      </c>
      <c r="E298" s="106">
        <v>5.2089401766797776</v>
      </c>
      <c r="F298" s="83">
        <v>6630.980844913357</v>
      </c>
      <c r="G298" s="8">
        <v>8704.1390352319086</v>
      </c>
      <c r="H298" s="115">
        <v>8594.7512915216339</v>
      </c>
      <c r="I298" s="9">
        <f t="shared" si="18"/>
        <v>0.68735271013354282</v>
      </c>
      <c r="J298" s="117">
        <f t="shared" si="19"/>
        <v>0.70384917517674772</v>
      </c>
      <c r="K298" s="83">
        <f t="shared" si="16"/>
        <v>2073.1581903185515</v>
      </c>
      <c r="L298" s="10">
        <f t="shared" si="17"/>
        <v>1963.7704466082769</v>
      </c>
    </row>
    <row r="299" spans="1:12" x14ac:dyDescent="0.45">
      <c r="A299" s="80" t="s">
        <v>599</v>
      </c>
      <c r="B299" s="77" t="s">
        <v>641</v>
      </c>
      <c r="C299" s="77" t="s">
        <v>443</v>
      </c>
      <c r="D299" s="77" t="s">
        <v>76</v>
      </c>
      <c r="E299" s="106">
        <v>5.5013957546484047</v>
      </c>
      <c r="F299" s="83">
        <v>341.0865367882011</v>
      </c>
      <c r="G299" s="8">
        <v>676.67167782175375</v>
      </c>
      <c r="H299" s="115">
        <v>825.2093631972607</v>
      </c>
      <c r="I299" s="9">
        <f t="shared" si="18"/>
        <v>1.6129032258064613E-2</v>
      </c>
      <c r="J299" s="117">
        <f t="shared" si="19"/>
        <v>0</v>
      </c>
      <c r="K299" s="83">
        <f t="shared" si="16"/>
        <v>335.58514103355265</v>
      </c>
      <c r="L299" s="10">
        <f t="shared" si="17"/>
        <v>341.0865367882011</v>
      </c>
    </row>
    <row r="300" spans="1:12" x14ac:dyDescent="0.45">
      <c r="A300" s="80" t="s">
        <v>599</v>
      </c>
      <c r="B300" s="77" t="s">
        <v>641</v>
      </c>
      <c r="C300" s="77" t="s">
        <v>444</v>
      </c>
      <c r="D300" s="77" t="s">
        <v>76</v>
      </c>
      <c r="E300" s="106">
        <v>11.633958073644919</v>
      </c>
      <c r="F300" s="83">
        <v>511.89415524037645</v>
      </c>
      <c r="G300" s="8">
        <v>500.26019716673153</v>
      </c>
      <c r="H300" s="115">
        <v>349.01874220934758</v>
      </c>
      <c r="I300" s="9">
        <f t="shared" si="18"/>
        <v>0.97727272727272729</v>
      </c>
      <c r="J300" s="117">
        <f t="shared" si="19"/>
        <v>0.68181818181818188</v>
      </c>
      <c r="K300" s="83">
        <f t="shared" si="16"/>
        <v>11.633958073644919</v>
      </c>
      <c r="L300" s="10">
        <f t="shared" si="17"/>
        <v>162.87541303102887</v>
      </c>
    </row>
    <row r="301" spans="1:12" x14ac:dyDescent="0.45">
      <c r="A301" s="80" t="s">
        <v>597</v>
      </c>
      <c r="B301" s="77" t="s">
        <v>633</v>
      </c>
      <c r="C301" s="77" t="s">
        <v>371</v>
      </c>
      <c r="D301" s="77" t="s">
        <v>76</v>
      </c>
      <c r="E301" s="106">
        <v>2.9070713424346195</v>
      </c>
      <c r="F301" s="83">
        <v>1502.9558840386983</v>
      </c>
      <c r="G301" s="8">
        <v>1546.5619541752176</v>
      </c>
      <c r="H301" s="115">
        <v>1744.2428054607717</v>
      </c>
      <c r="I301" s="9">
        <f t="shared" si="18"/>
        <v>0.97098646034816249</v>
      </c>
      <c r="J301" s="117">
        <f t="shared" si="19"/>
        <v>0.839458413926499</v>
      </c>
      <c r="K301" s="83">
        <f t="shared" si="16"/>
        <v>43.606070136519293</v>
      </c>
      <c r="L301" s="10">
        <f t="shared" si="17"/>
        <v>241.28692142207342</v>
      </c>
    </row>
    <row r="302" spans="1:12" x14ac:dyDescent="0.45">
      <c r="A302" s="80" t="s">
        <v>597</v>
      </c>
      <c r="B302" s="77" t="s">
        <v>633</v>
      </c>
      <c r="C302" s="77" t="s">
        <v>367</v>
      </c>
      <c r="D302" s="77" t="s">
        <v>76</v>
      </c>
      <c r="E302" s="106">
        <v>1.0372786906633904</v>
      </c>
      <c r="F302" s="83">
        <v>125.51072157027023</v>
      </c>
      <c r="G302" s="8">
        <v>154.55452490884517</v>
      </c>
      <c r="H302" s="115">
        <v>93.355082159705134</v>
      </c>
      <c r="I302" s="9">
        <f t="shared" si="18"/>
        <v>0.76859504132231404</v>
      </c>
      <c r="J302" s="117">
        <f t="shared" si="19"/>
        <v>0.74380165289256195</v>
      </c>
      <c r="K302" s="83">
        <f t="shared" si="16"/>
        <v>29.043803338574932</v>
      </c>
      <c r="L302" s="10">
        <f t="shared" si="17"/>
        <v>32.155639410565101</v>
      </c>
    </row>
    <row r="303" spans="1:12" x14ac:dyDescent="0.45">
      <c r="A303" s="80" t="s">
        <v>597</v>
      </c>
      <c r="B303" s="77" t="s">
        <v>633</v>
      </c>
      <c r="C303" s="77" t="s">
        <v>369</v>
      </c>
      <c r="D303" s="77" t="s">
        <v>76</v>
      </c>
      <c r="E303" s="106">
        <v>1.5427744972129318</v>
      </c>
      <c r="F303" s="83">
        <v>60.16820539130434</v>
      </c>
      <c r="G303" s="8">
        <v>447.4046041917502</v>
      </c>
      <c r="H303" s="115">
        <v>354.83813435897434</v>
      </c>
      <c r="I303" s="9">
        <f t="shared" si="18"/>
        <v>0</v>
      </c>
      <c r="J303" s="117">
        <f t="shared" si="19"/>
        <v>0</v>
      </c>
      <c r="K303" s="83">
        <f t="shared" si="16"/>
        <v>60.16820539130434</v>
      </c>
      <c r="L303" s="10">
        <f t="shared" si="17"/>
        <v>60.16820539130434</v>
      </c>
    </row>
    <row r="304" spans="1:12" x14ac:dyDescent="0.45">
      <c r="A304" s="80" t="s">
        <v>597</v>
      </c>
      <c r="B304" s="77" t="s">
        <v>633</v>
      </c>
      <c r="C304" s="77" t="s">
        <v>370</v>
      </c>
      <c r="D304" s="77" t="s">
        <v>76</v>
      </c>
      <c r="E304" s="106">
        <v>4.1580191885964908</v>
      </c>
      <c r="F304" s="83">
        <v>349.2736118421052</v>
      </c>
      <c r="G304" s="8">
        <v>99.792460526315779</v>
      </c>
      <c r="H304" s="115">
        <v>124.74057565789472</v>
      </c>
      <c r="I304" s="9">
        <f t="shared" si="18"/>
        <v>0.2857142857142857</v>
      </c>
      <c r="J304" s="117">
        <f t="shared" si="19"/>
        <v>0.35714285714285721</v>
      </c>
      <c r="K304" s="83">
        <f t="shared" si="16"/>
        <v>249.48115131578942</v>
      </c>
      <c r="L304" s="10">
        <f t="shared" si="17"/>
        <v>224.53303618421046</v>
      </c>
    </row>
    <row r="305" spans="1:12" x14ac:dyDescent="0.45">
      <c r="A305" s="80" t="s">
        <v>597</v>
      </c>
      <c r="B305" s="77" t="s">
        <v>633</v>
      </c>
      <c r="C305" s="77" t="s">
        <v>375</v>
      </c>
      <c r="D305" s="77" t="s">
        <v>76</v>
      </c>
      <c r="E305" s="106">
        <v>1.7178972222222224</v>
      </c>
      <c r="F305" s="83">
        <v>32.640047222222229</v>
      </c>
      <c r="G305" s="8">
        <v>18.896869444444448</v>
      </c>
      <c r="H305" s="115">
        <v>34.357944444444449</v>
      </c>
      <c r="I305" s="9">
        <f t="shared" si="18"/>
        <v>0.57894736842105265</v>
      </c>
      <c r="J305" s="117">
        <f t="shared" si="19"/>
        <v>0.94736842105263164</v>
      </c>
      <c r="K305" s="83">
        <f t="shared" si="16"/>
        <v>13.743177777777781</v>
      </c>
      <c r="L305" s="10">
        <f t="shared" si="17"/>
        <v>1.71789722222222</v>
      </c>
    </row>
    <row r="306" spans="1:12" x14ac:dyDescent="0.45">
      <c r="A306" s="80" t="s">
        <v>597</v>
      </c>
      <c r="B306" s="77" t="s">
        <v>633</v>
      </c>
      <c r="C306" s="77" t="s">
        <v>376</v>
      </c>
      <c r="D306" s="77" t="s">
        <v>76</v>
      </c>
      <c r="E306" s="106">
        <v>0.64462300000000006</v>
      </c>
      <c r="F306" s="83">
        <v>3.2231150000000004</v>
      </c>
      <c r="G306" s="8">
        <v>6.4462300000000008</v>
      </c>
      <c r="H306" s="115">
        <v>6.4462300000000008</v>
      </c>
      <c r="I306" s="9">
        <f t="shared" si="18"/>
        <v>0</v>
      </c>
      <c r="J306" s="117">
        <f t="shared" si="19"/>
        <v>0</v>
      </c>
      <c r="K306" s="83">
        <f t="shared" si="16"/>
        <v>3.2231150000000004</v>
      </c>
      <c r="L306" s="10">
        <f t="shared" si="17"/>
        <v>3.2231150000000004</v>
      </c>
    </row>
    <row r="307" spans="1:12" x14ac:dyDescent="0.45">
      <c r="A307" s="80" t="s">
        <v>597</v>
      </c>
      <c r="B307" s="77" t="s">
        <v>633</v>
      </c>
      <c r="C307" s="77" t="s">
        <v>372</v>
      </c>
      <c r="D307" s="77" t="s">
        <v>76</v>
      </c>
      <c r="E307" s="106">
        <v>0.85275400000000001</v>
      </c>
      <c r="F307" s="83">
        <v>6.8220320000000001</v>
      </c>
      <c r="G307" s="8">
        <v>8.5275400000000001</v>
      </c>
      <c r="H307" s="115">
        <v>8.5275400000000001</v>
      </c>
      <c r="I307" s="9">
        <f t="shared" si="18"/>
        <v>0.75</v>
      </c>
      <c r="J307" s="117">
        <f t="shared" si="19"/>
        <v>0.75</v>
      </c>
      <c r="K307" s="83">
        <f t="shared" si="16"/>
        <v>1.705508</v>
      </c>
      <c r="L307" s="10">
        <f t="shared" si="17"/>
        <v>1.705508</v>
      </c>
    </row>
    <row r="308" spans="1:12" x14ac:dyDescent="0.45">
      <c r="A308" s="80" t="s">
        <v>597</v>
      </c>
      <c r="B308" s="77" t="s">
        <v>633</v>
      </c>
      <c r="C308" s="77" t="s">
        <v>373</v>
      </c>
      <c r="D308" s="77" t="s">
        <v>76</v>
      </c>
      <c r="E308" s="106">
        <v>1.2138000000000002</v>
      </c>
      <c r="F308" s="83">
        <v>2.4276000000000004</v>
      </c>
      <c r="G308" s="8">
        <v>3.6414000000000009</v>
      </c>
      <c r="H308" s="115">
        <v>12.138000000000002</v>
      </c>
      <c r="I308" s="9">
        <f t="shared" si="18"/>
        <v>0.49999999999999989</v>
      </c>
      <c r="J308" s="117">
        <f t="shared" si="19"/>
        <v>0</v>
      </c>
      <c r="K308" s="83">
        <f t="shared" si="16"/>
        <v>1.2138000000000004</v>
      </c>
      <c r="L308" s="10">
        <f t="shared" si="17"/>
        <v>2.4276000000000004</v>
      </c>
    </row>
    <row r="309" spans="1:12" x14ac:dyDescent="0.45">
      <c r="A309" s="80" t="s">
        <v>597</v>
      </c>
      <c r="B309" s="77" t="s">
        <v>633</v>
      </c>
      <c r="C309" s="77" t="s">
        <v>374</v>
      </c>
      <c r="D309" s="77" t="s">
        <v>76</v>
      </c>
      <c r="E309" s="106">
        <v>5.0170344907407394</v>
      </c>
      <c r="F309" s="83">
        <v>40.136275925925915</v>
      </c>
      <c r="G309" s="8">
        <v>30.102206944444436</v>
      </c>
      <c r="H309" s="115">
        <v>50.170344907407397</v>
      </c>
      <c r="I309" s="9">
        <f t="shared" si="18"/>
        <v>0.75</v>
      </c>
      <c r="J309" s="117">
        <f t="shared" si="19"/>
        <v>0.74999999999999989</v>
      </c>
      <c r="K309" s="83">
        <f t="shared" si="16"/>
        <v>10.034068981481479</v>
      </c>
      <c r="L309" s="10">
        <f t="shared" si="17"/>
        <v>10.034068981481482</v>
      </c>
    </row>
    <row r="310" spans="1:12" x14ac:dyDescent="0.45">
      <c r="A310" s="80" t="s">
        <v>597</v>
      </c>
      <c r="B310" s="77" t="s">
        <v>633</v>
      </c>
      <c r="C310" s="77" t="s">
        <v>368</v>
      </c>
      <c r="D310" s="77" t="s">
        <v>76</v>
      </c>
      <c r="E310" s="106">
        <v>3.57</v>
      </c>
      <c r="F310" s="83">
        <v>0</v>
      </c>
      <c r="G310" s="8">
        <v>0</v>
      </c>
      <c r="H310" s="115">
        <v>0</v>
      </c>
      <c r="I310" s="9">
        <f t="shared" si="18"/>
        <v>1</v>
      </c>
      <c r="J310" s="117">
        <f t="shared" si="19"/>
        <v>1</v>
      </c>
      <c r="K310" s="83">
        <f t="shared" si="16"/>
        <v>0</v>
      </c>
      <c r="L310" s="10">
        <f t="shared" si="17"/>
        <v>0</v>
      </c>
    </row>
    <row r="311" spans="1:12" x14ac:dyDescent="0.45">
      <c r="A311" s="80" t="s">
        <v>597</v>
      </c>
      <c r="B311" s="77" t="s">
        <v>633</v>
      </c>
      <c r="C311" s="77" t="s">
        <v>381</v>
      </c>
      <c r="D311" s="77" t="s">
        <v>76</v>
      </c>
      <c r="E311" s="106">
        <v>2.7251000000000003</v>
      </c>
      <c r="F311" s="83">
        <v>122.62950000000001</v>
      </c>
      <c r="G311" s="8">
        <v>408.76500000000004</v>
      </c>
      <c r="H311" s="115">
        <v>327.01200000000006</v>
      </c>
      <c r="I311" s="9">
        <f t="shared" si="18"/>
        <v>0</v>
      </c>
      <c r="J311" s="117">
        <f t="shared" si="19"/>
        <v>0</v>
      </c>
      <c r="K311" s="83">
        <f t="shared" si="16"/>
        <v>122.62950000000001</v>
      </c>
      <c r="L311" s="10">
        <f t="shared" si="17"/>
        <v>122.62950000000001</v>
      </c>
    </row>
    <row r="312" spans="1:12" x14ac:dyDescent="0.45">
      <c r="A312" s="80" t="s">
        <v>597</v>
      </c>
      <c r="B312" s="77" t="s">
        <v>633</v>
      </c>
      <c r="C312" s="77" t="s">
        <v>377</v>
      </c>
      <c r="D312" s="77" t="s">
        <v>76</v>
      </c>
      <c r="E312" s="106">
        <v>0.87714899999999996</v>
      </c>
      <c r="F312" s="83">
        <v>0</v>
      </c>
      <c r="G312" s="8">
        <v>26.31447</v>
      </c>
      <c r="H312" s="115">
        <v>26.31447</v>
      </c>
      <c r="I312" s="9">
        <f t="shared" si="18"/>
        <v>1</v>
      </c>
      <c r="J312" s="117">
        <f t="shared" si="19"/>
        <v>1</v>
      </c>
      <c r="K312" s="83">
        <f t="shared" si="16"/>
        <v>0</v>
      </c>
      <c r="L312" s="10">
        <f t="shared" si="17"/>
        <v>0</v>
      </c>
    </row>
    <row r="313" spans="1:12" x14ac:dyDescent="0.45">
      <c r="A313" s="80" t="s">
        <v>597</v>
      </c>
      <c r="B313" s="77" t="s">
        <v>633</v>
      </c>
      <c r="C313" s="77" t="s">
        <v>378</v>
      </c>
      <c r="D313" s="77" t="s">
        <v>76</v>
      </c>
      <c r="E313" s="106">
        <v>1.3656439999999996</v>
      </c>
      <c r="F313" s="83">
        <v>0</v>
      </c>
      <c r="G313" s="8">
        <v>68.282199999999989</v>
      </c>
      <c r="H313" s="115">
        <v>68.282199999999989</v>
      </c>
      <c r="I313" s="9">
        <f t="shared" si="18"/>
        <v>1</v>
      </c>
      <c r="J313" s="117">
        <f t="shared" si="19"/>
        <v>1</v>
      </c>
      <c r="K313" s="83">
        <f t="shared" si="16"/>
        <v>0</v>
      </c>
      <c r="L313" s="10">
        <f t="shared" si="17"/>
        <v>0</v>
      </c>
    </row>
    <row r="314" spans="1:12" x14ac:dyDescent="0.45">
      <c r="A314" s="80" t="s">
        <v>597</v>
      </c>
      <c r="B314" s="77" t="s">
        <v>633</v>
      </c>
      <c r="C314" s="77" t="s">
        <v>379</v>
      </c>
      <c r="D314" s="77" t="s">
        <v>76</v>
      </c>
      <c r="E314" s="106">
        <v>1.9999139999999997</v>
      </c>
      <c r="F314" s="83">
        <v>57.997505999999994</v>
      </c>
      <c r="G314" s="8">
        <v>99.995699999999985</v>
      </c>
      <c r="H314" s="115">
        <v>99.995699999999985</v>
      </c>
      <c r="I314" s="9">
        <f t="shared" si="18"/>
        <v>0.27586206896551735</v>
      </c>
      <c r="J314" s="117">
        <f t="shared" si="19"/>
        <v>0.27586206896551735</v>
      </c>
      <c r="K314" s="83">
        <f t="shared" si="16"/>
        <v>41.998193999999991</v>
      </c>
      <c r="L314" s="10">
        <f t="shared" si="17"/>
        <v>41.998193999999991</v>
      </c>
    </row>
    <row r="315" spans="1:12" x14ac:dyDescent="0.45">
      <c r="A315" s="80" t="s">
        <v>597</v>
      </c>
      <c r="B315" s="77" t="s">
        <v>633</v>
      </c>
      <c r="C315" s="77" t="s">
        <v>380</v>
      </c>
      <c r="D315" s="77" t="s">
        <v>76</v>
      </c>
      <c r="E315" s="106">
        <v>2.8833700000000002</v>
      </c>
      <c r="F315" s="83">
        <v>66.317509999999999</v>
      </c>
      <c r="G315" s="8">
        <v>288.33700000000005</v>
      </c>
      <c r="H315" s="115">
        <v>288.33700000000005</v>
      </c>
      <c r="I315" s="9">
        <f t="shared" si="18"/>
        <v>0</v>
      </c>
      <c r="J315" s="117">
        <f t="shared" si="19"/>
        <v>0</v>
      </c>
      <c r="K315" s="83">
        <f t="shared" si="16"/>
        <v>66.317509999999999</v>
      </c>
      <c r="L315" s="10">
        <f t="shared" si="17"/>
        <v>66.317509999999999</v>
      </c>
    </row>
    <row r="316" spans="1:12" x14ac:dyDescent="0.45">
      <c r="A316" s="80" t="s">
        <v>597</v>
      </c>
      <c r="B316" s="77" t="s">
        <v>633</v>
      </c>
      <c r="C316" s="77" t="s">
        <v>366</v>
      </c>
      <c r="D316" s="77" t="s">
        <v>76</v>
      </c>
      <c r="E316" s="106">
        <v>0.68897000000000008</v>
      </c>
      <c r="F316" s="83">
        <v>12.401460000000002</v>
      </c>
      <c r="G316" s="8">
        <v>113.68005000000001</v>
      </c>
      <c r="H316" s="115">
        <v>13.779400000000003</v>
      </c>
      <c r="I316" s="9">
        <f t="shared" si="18"/>
        <v>0</v>
      </c>
      <c r="J316" s="117">
        <f t="shared" si="19"/>
        <v>0.88888888888888884</v>
      </c>
      <c r="K316" s="83">
        <f t="shared" si="16"/>
        <v>12.401460000000002</v>
      </c>
      <c r="L316" s="10">
        <f t="shared" si="17"/>
        <v>1.3779400000000006</v>
      </c>
    </row>
    <row r="317" spans="1:12" x14ac:dyDescent="0.45">
      <c r="A317" s="80" t="s">
        <v>600</v>
      </c>
      <c r="B317" s="77" t="s">
        <v>665</v>
      </c>
      <c r="C317" s="77" t="s">
        <v>579</v>
      </c>
      <c r="D317" s="77" t="s">
        <v>76</v>
      </c>
      <c r="E317" s="106">
        <v>7.35</v>
      </c>
      <c r="F317" s="83">
        <v>0</v>
      </c>
      <c r="G317" s="8">
        <v>735</v>
      </c>
      <c r="H317" s="115">
        <v>661.5</v>
      </c>
      <c r="I317" s="9">
        <f t="shared" si="18"/>
        <v>1</v>
      </c>
      <c r="J317" s="117">
        <f t="shared" si="19"/>
        <v>1</v>
      </c>
      <c r="K317" s="83">
        <f t="shared" si="16"/>
        <v>0</v>
      </c>
      <c r="L317" s="10">
        <f t="shared" si="17"/>
        <v>0</v>
      </c>
    </row>
    <row r="318" spans="1:12" x14ac:dyDescent="0.45">
      <c r="A318" s="80" t="s">
        <v>600</v>
      </c>
      <c r="B318" s="77" t="s">
        <v>665</v>
      </c>
      <c r="C318" s="77" t="s">
        <v>578</v>
      </c>
      <c r="D318" s="77" t="s">
        <v>76</v>
      </c>
      <c r="E318" s="106">
        <v>13.2</v>
      </c>
      <c r="F318" s="83">
        <v>2732.3999999999996</v>
      </c>
      <c r="G318" s="8">
        <v>6600</v>
      </c>
      <c r="H318" s="115">
        <v>5610</v>
      </c>
      <c r="I318" s="9">
        <f t="shared" si="18"/>
        <v>0</v>
      </c>
      <c r="J318" s="117">
        <f t="shared" si="19"/>
        <v>0</v>
      </c>
      <c r="K318" s="83">
        <f t="shared" si="16"/>
        <v>2732.3999999999996</v>
      </c>
      <c r="L318" s="10">
        <f t="shared" si="17"/>
        <v>2732.3999999999996</v>
      </c>
    </row>
    <row r="319" spans="1:12" x14ac:dyDescent="0.45">
      <c r="A319" s="80" t="s">
        <v>600</v>
      </c>
      <c r="B319" s="77" t="s">
        <v>665</v>
      </c>
      <c r="C319" s="77" t="s">
        <v>580</v>
      </c>
      <c r="D319" s="77" t="s">
        <v>76</v>
      </c>
      <c r="E319" s="106">
        <v>4.8804166666666662</v>
      </c>
      <c r="F319" s="83">
        <v>0</v>
      </c>
      <c r="G319" s="8">
        <v>53.684583333333329</v>
      </c>
      <c r="H319" s="115">
        <v>0</v>
      </c>
      <c r="I319" s="9">
        <f t="shared" si="18"/>
        <v>1</v>
      </c>
      <c r="J319" s="117">
        <f t="shared" si="19"/>
        <v>1</v>
      </c>
      <c r="K319" s="83">
        <f t="shared" si="16"/>
        <v>0</v>
      </c>
      <c r="L319" s="10">
        <f t="shared" si="17"/>
        <v>0</v>
      </c>
    </row>
    <row r="320" spans="1:12" x14ac:dyDescent="0.45">
      <c r="A320" s="80" t="s">
        <v>597</v>
      </c>
      <c r="B320" s="77" t="s">
        <v>634</v>
      </c>
      <c r="C320" s="77" t="s">
        <v>385</v>
      </c>
      <c r="D320" s="77" t="s">
        <v>76</v>
      </c>
      <c r="E320" s="106">
        <v>1.4680042956198218</v>
      </c>
      <c r="F320" s="83">
        <v>81126.321388838216</v>
      </c>
      <c r="G320" s="8">
        <v>38168.111686115364</v>
      </c>
      <c r="H320" s="115">
        <v>99824.292102147883</v>
      </c>
      <c r="I320" s="9">
        <f t="shared" si="18"/>
        <v>0.47047753469771814</v>
      </c>
      <c r="J320" s="117">
        <f t="shared" si="19"/>
        <v>0.76952029386750631</v>
      </c>
      <c r="K320" s="83">
        <f t="shared" si="16"/>
        <v>42958.209702722852</v>
      </c>
      <c r="L320" s="10">
        <f t="shared" si="17"/>
        <v>18697.970713309667</v>
      </c>
    </row>
    <row r="321" spans="1:12" x14ac:dyDescent="0.45">
      <c r="A321" s="80" t="s">
        <v>597</v>
      </c>
      <c r="B321" s="77" t="s">
        <v>634</v>
      </c>
      <c r="C321" s="77" t="s">
        <v>387</v>
      </c>
      <c r="D321" s="77" t="s">
        <v>76</v>
      </c>
      <c r="E321" s="106">
        <v>0.64380950819672123</v>
      </c>
      <c r="F321" s="83">
        <v>260.09904131147539</v>
      </c>
      <c r="G321" s="8">
        <v>386.28570491803271</v>
      </c>
      <c r="H321" s="115">
        <v>386.28570491803271</v>
      </c>
      <c r="I321" s="9">
        <f t="shared" si="18"/>
        <v>0.51485148514851509</v>
      </c>
      <c r="J321" s="117">
        <f t="shared" si="19"/>
        <v>0.51485148514851509</v>
      </c>
      <c r="K321" s="83">
        <f t="shared" si="16"/>
        <v>126.18666360655732</v>
      </c>
      <c r="L321" s="10">
        <f t="shared" si="17"/>
        <v>126.18666360655732</v>
      </c>
    </row>
    <row r="322" spans="1:12" x14ac:dyDescent="0.45">
      <c r="A322" s="80" t="s">
        <v>597</v>
      </c>
      <c r="B322" s="77" t="s">
        <v>634</v>
      </c>
      <c r="C322" s="77" t="s">
        <v>388</v>
      </c>
      <c r="D322" s="77" t="s">
        <v>76</v>
      </c>
      <c r="E322" s="106">
        <v>0.68318012618296542</v>
      </c>
      <c r="F322" s="83">
        <v>250.04392618296535</v>
      </c>
      <c r="G322" s="8">
        <v>170.79503154574135</v>
      </c>
      <c r="H322" s="115">
        <v>239.11304416403789</v>
      </c>
      <c r="I322" s="9">
        <f t="shared" si="18"/>
        <v>0.68306010928961747</v>
      </c>
      <c r="J322" s="117">
        <f t="shared" si="19"/>
        <v>0.95628415300546443</v>
      </c>
      <c r="K322" s="83">
        <f t="shared" si="16"/>
        <v>79.248894637223998</v>
      </c>
      <c r="L322" s="10">
        <f t="shared" si="17"/>
        <v>10.930882018927463</v>
      </c>
    </row>
    <row r="323" spans="1:12" x14ac:dyDescent="0.45">
      <c r="A323" s="80" t="s">
        <v>597</v>
      </c>
      <c r="B323" s="77" t="s">
        <v>634</v>
      </c>
      <c r="C323" s="77" t="s">
        <v>389</v>
      </c>
      <c r="D323" s="77" t="s">
        <v>76</v>
      </c>
      <c r="E323" s="106">
        <v>0.72098848885013078</v>
      </c>
      <c r="F323" s="83">
        <v>4479.5014812258623</v>
      </c>
      <c r="G323" s="8">
        <v>4325.9309331007844</v>
      </c>
      <c r="H323" s="115">
        <v>8651.8618662015688</v>
      </c>
      <c r="I323" s="9">
        <f t="shared" si="18"/>
        <v>0.96571704490584254</v>
      </c>
      <c r="J323" s="117">
        <f t="shared" si="19"/>
        <v>6.8565910188314816E-2</v>
      </c>
      <c r="K323" s="83">
        <f t="shared" si="16"/>
        <v>153.57054812507795</v>
      </c>
      <c r="L323" s="10">
        <f t="shared" si="17"/>
        <v>4172.3603849757064</v>
      </c>
    </row>
    <row r="324" spans="1:12" x14ac:dyDescent="0.45">
      <c r="A324" s="80" t="s">
        <v>597</v>
      </c>
      <c r="B324" s="77" t="s">
        <v>634</v>
      </c>
      <c r="C324" s="77" t="s">
        <v>386</v>
      </c>
      <c r="D324" s="77" t="s">
        <v>76</v>
      </c>
      <c r="E324" s="106">
        <v>1.1281030525885727</v>
      </c>
      <c r="F324" s="83">
        <v>7562.8028645537916</v>
      </c>
      <c r="G324" s="8">
        <v>7445.4801470845796</v>
      </c>
      <c r="H324" s="115">
        <v>7445.4801470845796</v>
      </c>
      <c r="I324" s="9">
        <f t="shared" si="18"/>
        <v>0.98448687350835318</v>
      </c>
      <c r="J324" s="117">
        <f t="shared" si="19"/>
        <v>0.98448687350835318</v>
      </c>
      <c r="K324" s="83">
        <f t="shared" si="16"/>
        <v>117.32271746921197</v>
      </c>
      <c r="L324" s="10">
        <f t="shared" si="17"/>
        <v>117.32271746921197</v>
      </c>
    </row>
    <row r="325" spans="1:12" x14ac:dyDescent="0.45">
      <c r="A325" s="80" t="s">
        <v>597</v>
      </c>
      <c r="B325" s="77" t="s">
        <v>634</v>
      </c>
      <c r="C325" s="77" t="s">
        <v>390</v>
      </c>
      <c r="D325" s="77" t="s">
        <v>76</v>
      </c>
      <c r="E325" s="106">
        <v>2.9275878947368428</v>
      </c>
      <c r="F325" s="83">
        <v>14781.391280526319</v>
      </c>
      <c r="G325" s="8">
        <v>7318.9697368421066</v>
      </c>
      <c r="H325" s="115">
        <v>6440.6933684210544</v>
      </c>
      <c r="I325" s="9">
        <f t="shared" si="18"/>
        <v>0.49514755397108334</v>
      </c>
      <c r="J325" s="117">
        <f t="shared" si="19"/>
        <v>0.43572984749455346</v>
      </c>
      <c r="K325" s="83">
        <f t="shared" si="16"/>
        <v>7462.4215436842123</v>
      </c>
      <c r="L325" s="10">
        <f t="shared" si="17"/>
        <v>8340.6979121052645</v>
      </c>
    </row>
    <row r="326" spans="1:12" x14ac:dyDescent="0.45">
      <c r="A326" s="80" t="s">
        <v>597</v>
      </c>
      <c r="B326" s="77" t="s">
        <v>634</v>
      </c>
      <c r="C326" s="77" t="s">
        <v>391</v>
      </c>
      <c r="D326" s="77" t="s">
        <v>76</v>
      </c>
      <c r="E326" s="106">
        <v>8.6155999999999988</v>
      </c>
      <c r="F326" s="83">
        <v>990.79399999999987</v>
      </c>
      <c r="G326" s="8">
        <v>1352.6491999999998</v>
      </c>
      <c r="H326" s="115">
        <v>430.77999999999992</v>
      </c>
      <c r="I326" s="9">
        <f t="shared" si="18"/>
        <v>0.63478260869565217</v>
      </c>
      <c r="J326" s="117">
        <f t="shared" si="19"/>
        <v>0.43478260869565222</v>
      </c>
      <c r="K326" s="83">
        <f t="shared" si="16"/>
        <v>361.85519999999997</v>
      </c>
      <c r="L326" s="10">
        <f t="shared" si="17"/>
        <v>560.0139999999999</v>
      </c>
    </row>
    <row r="327" spans="1:12" x14ac:dyDescent="0.45">
      <c r="A327" s="80" t="s">
        <v>597</v>
      </c>
      <c r="B327" s="77" t="s">
        <v>634</v>
      </c>
      <c r="C327" s="77" t="s">
        <v>384</v>
      </c>
      <c r="D327" s="77" t="s">
        <v>76</v>
      </c>
      <c r="E327" s="106">
        <v>2.166383051792482</v>
      </c>
      <c r="F327" s="83">
        <v>96228.568777570254</v>
      </c>
      <c r="G327" s="8">
        <v>108319.15258962411</v>
      </c>
      <c r="H327" s="115">
        <v>173310.64414339856</v>
      </c>
      <c r="I327" s="9">
        <f t="shared" si="18"/>
        <v>0.87435556856300223</v>
      </c>
      <c r="J327" s="117">
        <f t="shared" si="19"/>
        <v>0.19896890970080361</v>
      </c>
      <c r="K327" s="83">
        <f t="shared" ref="K327:K390" si="20">IF(ABS(G327-F327)&gt;F327,F327,ABS(F327-G327))</f>
        <v>12090.583812053854</v>
      </c>
      <c r="L327" s="10">
        <f t="shared" ref="L327:L390" si="21">IF(ABS(H327-F327)&gt;F327,F327,ABS(F327-H327))</f>
        <v>77082.075365828307</v>
      </c>
    </row>
    <row r="328" spans="1:12" x14ac:dyDescent="0.45">
      <c r="A328" s="80" t="s">
        <v>597</v>
      </c>
      <c r="B328" s="77" t="s">
        <v>634</v>
      </c>
      <c r="C328" s="77" t="s">
        <v>392</v>
      </c>
      <c r="D328" s="77" t="s">
        <v>76</v>
      </c>
      <c r="E328" s="106">
        <v>0.78526122448979563</v>
      </c>
      <c r="F328" s="83">
        <v>488.43248163265287</v>
      </c>
      <c r="G328" s="8">
        <v>942.31346938775471</v>
      </c>
      <c r="H328" s="115">
        <v>706.73510204081606</v>
      </c>
      <c r="I328" s="9">
        <f t="shared" si="18"/>
        <v>7.0739549839228366E-2</v>
      </c>
      <c r="J328" s="117">
        <f t="shared" si="19"/>
        <v>0.55305466237942125</v>
      </c>
      <c r="K328" s="83">
        <f t="shared" si="20"/>
        <v>453.88098775510184</v>
      </c>
      <c r="L328" s="10">
        <f t="shared" si="21"/>
        <v>218.30262040816319</v>
      </c>
    </row>
    <row r="329" spans="1:12" x14ac:dyDescent="0.45">
      <c r="A329" s="80" t="s">
        <v>597</v>
      </c>
      <c r="B329" s="77" t="s">
        <v>634</v>
      </c>
      <c r="C329" s="77" t="s">
        <v>393</v>
      </c>
      <c r="D329" s="77" t="s">
        <v>76</v>
      </c>
      <c r="E329" s="106">
        <v>0.91542366863905344</v>
      </c>
      <c r="F329" s="83">
        <v>539.18454082840253</v>
      </c>
      <c r="G329" s="8">
        <v>778.11011834319538</v>
      </c>
      <c r="H329" s="115">
        <v>823.88130177514813</v>
      </c>
      <c r="I329" s="9">
        <f t="shared" ref="I329:I392" si="22">IFERROR(1-K329/F329,1)</f>
        <v>0.55687606112054344</v>
      </c>
      <c r="J329" s="117">
        <f t="shared" ref="J329:J392" si="23">IFERROR(1-L329/F329,1)</f>
        <v>0.47198641765704596</v>
      </c>
      <c r="K329" s="83">
        <f t="shared" si="20"/>
        <v>238.92557751479285</v>
      </c>
      <c r="L329" s="10">
        <f t="shared" si="21"/>
        <v>284.6967609467456</v>
      </c>
    </row>
    <row r="330" spans="1:12" x14ac:dyDescent="0.45">
      <c r="A330" s="80" t="s">
        <v>597</v>
      </c>
      <c r="B330" s="77" t="s">
        <v>634</v>
      </c>
      <c r="C330" s="77" t="s">
        <v>394</v>
      </c>
      <c r="D330" s="77" t="s">
        <v>76</v>
      </c>
      <c r="E330" s="106">
        <v>1.1604740717266149</v>
      </c>
      <c r="F330" s="83">
        <v>31061.249003834575</v>
      </c>
      <c r="G330" s="8">
        <v>9051.6977594675955</v>
      </c>
      <c r="H330" s="115">
        <v>14505.925896582687</v>
      </c>
      <c r="I330" s="9">
        <f t="shared" si="22"/>
        <v>0.29141448105805867</v>
      </c>
      <c r="J330" s="117">
        <f t="shared" si="23"/>
        <v>0.46701038631099145</v>
      </c>
      <c r="K330" s="83">
        <f t="shared" si="20"/>
        <v>22009.55124436698</v>
      </c>
      <c r="L330" s="10">
        <f t="shared" si="21"/>
        <v>16555.32310725189</v>
      </c>
    </row>
    <row r="331" spans="1:12" x14ac:dyDescent="0.45">
      <c r="A331" s="80" t="s">
        <v>597</v>
      </c>
      <c r="B331" s="77" t="s">
        <v>634</v>
      </c>
      <c r="C331" s="77" t="s">
        <v>383</v>
      </c>
      <c r="D331" s="77" t="s">
        <v>76</v>
      </c>
      <c r="E331" s="106">
        <v>1.5836288434499659</v>
      </c>
      <c r="F331" s="83">
        <v>17174.454807214879</v>
      </c>
      <c r="G331" s="8">
        <v>15282.018339292172</v>
      </c>
      <c r="H331" s="115">
        <v>19795.360543124574</v>
      </c>
      <c r="I331" s="9">
        <f t="shared" si="22"/>
        <v>0.88981097279852472</v>
      </c>
      <c r="J331" s="117">
        <f t="shared" si="23"/>
        <v>0.84739511295527881</v>
      </c>
      <c r="K331" s="83">
        <f t="shared" si="20"/>
        <v>1892.4364679227074</v>
      </c>
      <c r="L331" s="10">
        <f t="shared" si="21"/>
        <v>2620.9057359096951</v>
      </c>
    </row>
    <row r="332" spans="1:12" x14ac:dyDescent="0.45">
      <c r="A332" s="80" t="s">
        <v>597</v>
      </c>
      <c r="B332" s="77" t="s">
        <v>634</v>
      </c>
      <c r="C332" s="77" t="s">
        <v>395</v>
      </c>
      <c r="D332" s="77" t="s">
        <v>76</v>
      </c>
      <c r="E332" s="106">
        <v>4.1625103523035225</v>
      </c>
      <c r="F332" s="83">
        <v>21461.903376476963</v>
      </c>
      <c r="G332" s="8">
        <v>18976.884696151759</v>
      </c>
      <c r="H332" s="115">
        <v>14152.535197831976</v>
      </c>
      <c r="I332" s="9">
        <f t="shared" si="22"/>
        <v>0.88421256788207914</v>
      </c>
      <c r="J332" s="117">
        <f t="shared" si="23"/>
        <v>0.65942591155934827</v>
      </c>
      <c r="K332" s="83">
        <f t="shared" si="20"/>
        <v>2485.0186803252036</v>
      </c>
      <c r="L332" s="10">
        <f t="shared" si="21"/>
        <v>7309.368178644987</v>
      </c>
    </row>
    <row r="333" spans="1:12" x14ac:dyDescent="0.45">
      <c r="A333" s="80" t="s">
        <v>597</v>
      </c>
      <c r="B333" s="77" t="s">
        <v>634</v>
      </c>
      <c r="C333" s="77" t="s">
        <v>539</v>
      </c>
      <c r="D333" s="77" t="s">
        <v>76</v>
      </c>
      <c r="E333" s="106">
        <v>7.54</v>
      </c>
      <c r="F333" s="83">
        <v>75505.56</v>
      </c>
      <c r="G333" s="8">
        <v>113100</v>
      </c>
      <c r="H333" s="115">
        <v>79170</v>
      </c>
      <c r="I333" s="9">
        <f t="shared" si="22"/>
        <v>0.50209706411024557</v>
      </c>
      <c r="J333" s="117">
        <f t="shared" si="23"/>
        <v>0.9514679448771719</v>
      </c>
      <c r="K333" s="83">
        <f t="shared" si="20"/>
        <v>37594.44</v>
      </c>
      <c r="L333" s="10">
        <f t="shared" si="21"/>
        <v>3664.4400000000023</v>
      </c>
    </row>
    <row r="334" spans="1:12" x14ac:dyDescent="0.45">
      <c r="A334" s="80" t="s">
        <v>597</v>
      </c>
      <c r="B334" s="77" t="s">
        <v>634</v>
      </c>
      <c r="C334" s="77" t="s">
        <v>382</v>
      </c>
      <c r="D334" s="77" t="s">
        <v>76</v>
      </c>
      <c r="E334" s="106">
        <v>3.463251724137931</v>
      </c>
      <c r="F334" s="83">
        <v>3.463251724137931</v>
      </c>
      <c r="G334" s="8">
        <v>2285.7461379310344</v>
      </c>
      <c r="H334" s="115">
        <v>2780.9911344827588</v>
      </c>
      <c r="I334" s="9">
        <f t="shared" si="22"/>
        <v>0</v>
      </c>
      <c r="J334" s="117">
        <f t="shared" si="23"/>
        <v>0</v>
      </c>
      <c r="K334" s="83">
        <f t="shared" si="20"/>
        <v>3.463251724137931</v>
      </c>
      <c r="L334" s="10">
        <f t="shared" si="21"/>
        <v>3.463251724137931</v>
      </c>
    </row>
    <row r="335" spans="1:12" x14ac:dyDescent="0.45">
      <c r="A335" s="80" t="s">
        <v>602</v>
      </c>
      <c r="B335" s="77" t="s">
        <v>651</v>
      </c>
      <c r="C335" s="77" t="s">
        <v>518</v>
      </c>
      <c r="D335" s="77" t="s">
        <v>76</v>
      </c>
      <c r="E335" s="106">
        <v>81.138587181969982</v>
      </c>
      <c r="F335" s="83">
        <v>9249.7989387445778</v>
      </c>
      <c r="G335" s="8">
        <v>14036.975582480807</v>
      </c>
      <c r="H335" s="115">
        <v>6491.0869745575983</v>
      </c>
      <c r="I335" s="9">
        <f t="shared" si="22"/>
        <v>0.48245614035087714</v>
      </c>
      <c r="J335" s="117">
        <f t="shared" si="23"/>
        <v>0.70175438596491224</v>
      </c>
      <c r="K335" s="83">
        <f t="shared" si="20"/>
        <v>4787.1766437362294</v>
      </c>
      <c r="L335" s="10">
        <f t="shared" si="21"/>
        <v>2758.7119641869795</v>
      </c>
    </row>
    <row r="336" spans="1:12" x14ac:dyDescent="0.45">
      <c r="A336" s="80" t="s">
        <v>602</v>
      </c>
      <c r="B336" s="77" t="s">
        <v>651</v>
      </c>
      <c r="C336" s="77" t="s">
        <v>519</v>
      </c>
      <c r="D336" s="77" t="s">
        <v>76</v>
      </c>
      <c r="E336" s="106">
        <v>30.572567446451934</v>
      </c>
      <c r="F336" s="83">
        <v>18404.685602764064</v>
      </c>
      <c r="G336" s="8">
        <v>26536.988543520278</v>
      </c>
      <c r="H336" s="115">
        <v>27515.310701806742</v>
      </c>
      <c r="I336" s="9">
        <f t="shared" si="22"/>
        <v>0.55813953488372103</v>
      </c>
      <c r="J336" s="117">
        <f t="shared" si="23"/>
        <v>0.50498338870431891</v>
      </c>
      <c r="K336" s="83">
        <f t="shared" si="20"/>
        <v>8132.3029407562135</v>
      </c>
      <c r="L336" s="10">
        <f t="shared" si="21"/>
        <v>9110.6250990426779</v>
      </c>
    </row>
    <row r="337" spans="1:12" x14ac:dyDescent="0.45">
      <c r="A337" s="80" t="s">
        <v>602</v>
      </c>
      <c r="B337" s="77" t="s">
        <v>651</v>
      </c>
      <c r="C337" s="77" t="s">
        <v>520</v>
      </c>
      <c r="D337" s="77" t="s">
        <v>76</v>
      </c>
      <c r="E337" s="106">
        <v>62.339404338968833</v>
      </c>
      <c r="F337" s="83">
        <v>3553.3460473212235</v>
      </c>
      <c r="G337" s="8">
        <v>12156.183846098922</v>
      </c>
      <c r="H337" s="115">
        <v>6233.9404338968834</v>
      </c>
      <c r="I337" s="9">
        <f t="shared" si="22"/>
        <v>0</v>
      </c>
      <c r="J337" s="117">
        <f t="shared" si="23"/>
        <v>0.24561403508771928</v>
      </c>
      <c r="K337" s="83">
        <f t="shared" si="20"/>
        <v>3553.3460473212235</v>
      </c>
      <c r="L337" s="10">
        <f t="shared" si="21"/>
        <v>2680.5943865756599</v>
      </c>
    </row>
    <row r="338" spans="1:12" x14ac:dyDescent="0.45">
      <c r="A338" s="80" t="s">
        <v>600</v>
      </c>
      <c r="B338" s="77" t="s">
        <v>666</v>
      </c>
      <c r="C338" s="77" t="s">
        <v>581</v>
      </c>
      <c r="D338" s="77" t="s">
        <v>76</v>
      </c>
      <c r="E338" s="106">
        <v>10.238095238095237</v>
      </c>
      <c r="F338" s="83">
        <v>204.76190476190476</v>
      </c>
      <c r="G338" s="8">
        <v>716.66666666666663</v>
      </c>
      <c r="H338" s="115">
        <v>665.47619047619037</v>
      </c>
      <c r="I338" s="9">
        <f t="shared" si="22"/>
        <v>0</v>
      </c>
      <c r="J338" s="117">
        <f t="shared" si="23"/>
        <v>0</v>
      </c>
      <c r="K338" s="83">
        <f t="shared" si="20"/>
        <v>204.76190476190476</v>
      </c>
      <c r="L338" s="10">
        <f t="shared" si="21"/>
        <v>204.76190476190476</v>
      </c>
    </row>
    <row r="339" spans="1:12" x14ac:dyDescent="0.45">
      <c r="A339" s="80" t="s">
        <v>600</v>
      </c>
      <c r="B339" s="77" t="s">
        <v>666</v>
      </c>
      <c r="C339" s="77" t="s">
        <v>582</v>
      </c>
      <c r="D339" s="77" t="s">
        <v>76</v>
      </c>
      <c r="E339" s="106">
        <v>7.0357142857142865</v>
      </c>
      <c r="F339" s="83">
        <v>140.71428571428572</v>
      </c>
      <c r="G339" s="8">
        <v>1407.1428571428573</v>
      </c>
      <c r="H339" s="115">
        <v>281.42857142857144</v>
      </c>
      <c r="I339" s="9">
        <f t="shared" si="22"/>
        <v>0</v>
      </c>
      <c r="J339" s="117">
        <f t="shared" si="23"/>
        <v>0</v>
      </c>
      <c r="K339" s="83">
        <f t="shared" si="20"/>
        <v>140.71428571428572</v>
      </c>
      <c r="L339" s="10">
        <f t="shared" si="21"/>
        <v>140.71428571428572</v>
      </c>
    </row>
    <row r="340" spans="1:12" x14ac:dyDescent="0.45">
      <c r="A340" s="80" t="s">
        <v>599</v>
      </c>
      <c r="B340" s="77" t="s">
        <v>642</v>
      </c>
      <c r="C340" s="77" t="s">
        <v>459</v>
      </c>
      <c r="D340" s="77" t="s">
        <v>76</v>
      </c>
      <c r="E340" s="106">
        <v>1.5739371553872268</v>
      </c>
      <c r="F340" s="83">
        <v>207.75970451111394</v>
      </c>
      <c r="G340" s="8">
        <v>313.21349392205815</v>
      </c>
      <c r="H340" s="115">
        <v>204.61183020033948</v>
      </c>
      <c r="I340" s="9">
        <f t="shared" si="22"/>
        <v>0.49242424242424232</v>
      </c>
      <c r="J340" s="117">
        <f t="shared" si="23"/>
        <v>0.98484848484848486</v>
      </c>
      <c r="K340" s="83">
        <f t="shared" si="20"/>
        <v>105.45378941094421</v>
      </c>
      <c r="L340" s="10">
        <f t="shared" si="21"/>
        <v>3.1478743107744549</v>
      </c>
    </row>
    <row r="341" spans="1:12" x14ac:dyDescent="0.45">
      <c r="A341" s="80" t="s">
        <v>599</v>
      </c>
      <c r="B341" s="77" t="s">
        <v>642</v>
      </c>
      <c r="C341" s="77" t="s">
        <v>462</v>
      </c>
      <c r="D341" s="77" t="s">
        <v>76</v>
      </c>
      <c r="E341" s="106">
        <v>8.4130677219490924</v>
      </c>
      <c r="F341" s="83">
        <v>4004.6202356477679</v>
      </c>
      <c r="G341" s="8">
        <v>4383.2082831354774</v>
      </c>
      <c r="H341" s="115">
        <v>5460.080951544961</v>
      </c>
      <c r="I341" s="9">
        <f t="shared" si="22"/>
        <v>0.90546218487394947</v>
      </c>
      <c r="J341" s="117">
        <f t="shared" si="23"/>
        <v>0.63655462184873945</v>
      </c>
      <c r="K341" s="83">
        <f t="shared" si="20"/>
        <v>378.58804748770945</v>
      </c>
      <c r="L341" s="10">
        <f t="shared" si="21"/>
        <v>1455.460715897193</v>
      </c>
    </row>
    <row r="342" spans="1:12" x14ac:dyDescent="0.45">
      <c r="A342" s="80" t="s">
        <v>599</v>
      </c>
      <c r="B342" s="77" t="s">
        <v>642</v>
      </c>
      <c r="C342" s="77" t="s">
        <v>463</v>
      </c>
      <c r="D342" s="77" t="s">
        <v>76</v>
      </c>
      <c r="E342" s="106">
        <v>7.9286484867027589</v>
      </c>
      <c r="F342" s="83">
        <v>2695.7404854789379</v>
      </c>
      <c r="G342" s="8">
        <v>2370.6658975241248</v>
      </c>
      <c r="H342" s="115">
        <v>9514.3781840433112</v>
      </c>
      <c r="I342" s="9">
        <f t="shared" si="22"/>
        <v>0.87941176470588234</v>
      </c>
      <c r="J342" s="117">
        <f t="shared" si="23"/>
        <v>0</v>
      </c>
      <c r="K342" s="83">
        <f t="shared" si="20"/>
        <v>325.07458795481307</v>
      </c>
      <c r="L342" s="10">
        <f t="shared" si="21"/>
        <v>2695.7404854789379</v>
      </c>
    </row>
    <row r="343" spans="1:12" x14ac:dyDescent="0.45">
      <c r="A343" s="80" t="s">
        <v>599</v>
      </c>
      <c r="B343" s="77" t="s">
        <v>642</v>
      </c>
      <c r="C343" s="77" t="s">
        <v>460</v>
      </c>
      <c r="D343" s="77" t="s">
        <v>76</v>
      </c>
      <c r="E343" s="106">
        <v>1.849424557509159</v>
      </c>
      <c r="F343" s="83">
        <v>48.085038495238138</v>
      </c>
      <c r="G343" s="8">
        <v>31.440217477655704</v>
      </c>
      <c r="H343" s="115">
        <v>55.482736725274769</v>
      </c>
      <c r="I343" s="9">
        <f t="shared" si="22"/>
        <v>0.65384615384615374</v>
      </c>
      <c r="J343" s="117">
        <f t="shared" si="23"/>
        <v>0.84615384615384626</v>
      </c>
      <c r="K343" s="83">
        <f t="shared" si="20"/>
        <v>16.644821017582434</v>
      </c>
      <c r="L343" s="10">
        <f t="shared" si="21"/>
        <v>7.3976982300366316</v>
      </c>
    </row>
    <row r="344" spans="1:12" x14ac:dyDescent="0.45">
      <c r="A344" s="80" t="s">
        <v>599</v>
      </c>
      <c r="B344" s="77" t="s">
        <v>642</v>
      </c>
      <c r="C344" s="77" t="s">
        <v>465</v>
      </c>
      <c r="D344" s="77" t="s">
        <v>76</v>
      </c>
      <c r="E344" s="106">
        <v>13.600922681194497</v>
      </c>
      <c r="F344" s="83">
        <v>5032.3413920419634</v>
      </c>
      <c r="G344" s="8">
        <v>8201.3563767602809</v>
      </c>
      <c r="H344" s="115">
        <v>7888.5351550928081</v>
      </c>
      <c r="I344" s="9">
        <f t="shared" si="22"/>
        <v>0.37027027027027026</v>
      </c>
      <c r="J344" s="117">
        <f t="shared" si="23"/>
        <v>0.43243243243243235</v>
      </c>
      <c r="K344" s="83">
        <f t="shared" si="20"/>
        <v>3169.0149847183175</v>
      </c>
      <c r="L344" s="10">
        <f t="shared" si="21"/>
        <v>2856.1937630508446</v>
      </c>
    </row>
    <row r="345" spans="1:12" x14ac:dyDescent="0.45">
      <c r="A345" s="80" t="s">
        <v>599</v>
      </c>
      <c r="B345" s="77" t="s">
        <v>642</v>
      </c>
      <c r="C345" s="77" t="s">
        <v>464</v>
      </c>
      <c r="D345" s="77" t="s">
        <v>76</v>
      </c>
      <c r="E345" s="106">
        <v>12.458969438673785</v>
      </c>
      <c r="F345" s="83">
        <v>510.81774698562521</v>
      </c>
      <c r="G345" s="8">
        <v>423.6049609149087</v>
      </c>
      <c r="H345" s="115">
        <v>498.35877754695139</v>
      </c>
      <c r="I345" s="9">
        <f t="shared" si="22"/>
        <v>0.82926829268292679</v>
      </c>
      <c r="J345" s="117">
        <f t="shared" si="23"/>
        <v>0.97560975609756095</v>
      </c>
      <c r="K345" s="83">
        <f t="shared" si="20"/>
        <v>87.212786070716504</v>
      </c>
      <c r="L345" s="10">
        <f t="shared" si="21"/>
        <v>12.458969438673819</v>
      </c>
    </row>
    <row r="346" spans="1:12" x14ac:dyDescent="0.45">
      <c r="A346" s="80" t="s">
        <v>599</v>
      </c>
      <c r="B346" s="77" t="s">
        <v>642</v>
      </c>
      <c r="C346" s="77" t="s">
        <v>469</v>
      </c>
      <c r="D346" s="77" t="s">
        <v>76</v>
      </c>
      <c r="E346" s="106">
        <v>78.642875662491733</v>
      </c>
      <c r="F346" s="83">
        <v>8257.5019445616326</v>
      </c>
      <c r="G346" s="8">
        <v>7707.0018149241896</v>
      </c>
      <c r="H346" s="115">
        <v>7471.0731879367149</v>
      </c>
      <c r="I346" s="9">
        <f t="shared" si="22"/>
        <v>0.93333333333333324</v>
      </c>
      <c r="J346" s="117">
        <f t="shared" si="23"/>
        <v>0.90476190476190477</v>
      </c>
      <c r="K346" s="83">
        <f t="shared" si="20"/>
        <v>550.50012963744302</v>
      </c>
      <c r="L346" s="10">
        <f t="shared" si="21"/>
        <v>786.4287566249177</v>
      </c>
    </row>
    <row r="347" spans="1:12" x14ac:dyDescent="0.45">
      <c r="A347" s="80" t="s">
        <v>599</v>
      </c>
      <c r="B347" s="77" t="s">
        <v>642</v>
      </c>
      <c r="C347" s="77" t="s">
        <v>468</v>
      </c>
      <c r="D347" s="77" t="s">
        <v>76</v>
      </c>
      <c r="E347" s="106">
        <v>47.005000000000003</v>
      </c>
      <c r="F347" s="83">
        <v>0</v>
      </c>
      <c r="G347" s="8">
        <v>141.01500000000001</v>
      </c>
      <c r="H347" s="115">
        <v>235.02500000000001</v>
      </c>
      <c r="I347" s="9">
        <f t="shared" si="22"/>
        <v>1</v>
      </c>
      <c r="J347" s="117">
        <f t="shared" si="23"/>
        <v>1</v>
      </c>
      <c r="K347" s="83">
        <f t="shared" si="20"/>
        <v>0</v>
      </c>
      <c r="L347" s="10">
        <f t="shared" si="21"/>
        <v>0</v>
      </c>
    </row>
    <row r="348" spans="1:12" x14ac:dyDescent="0.45">
      <c r="A348" s="80" t="s">
        <v>599</v>
      </c>
      <c r="B348" s="77" t="s">
        <v>642</v>
      </c>
      <c r="C348" s="77" t="s">
        <v>471</v>
      </c>
      <c r="D348" s="77" t="s">
        <v>76</v>
      </c>
      <c r="E348" s="106">
        <v>85.156399999999991</v>
      </c>
      <c r="F348" s="83">
        <v>170.31279999999998</v>
      </c>
      <c r="G348" s="8">
        <v>255.46919999999997</v>
      </c>
      <c r="H348" s="115">
        <v>1703.1279999999997</v>
      </c>
      <c r="I348" s="9">
        <f t="shared" si="22"/>
        <v>0.5</v>
      </c>
      <c r="J348" s="117">
        <f t="shared" si="23"/>
        <v>0</v>
      </c>
      <c r="K348" s="83">
        <f t="shared" si="20"/>
        <v>85.156399999999991</v>
      </c>
      <c r="L348" s="10">
        <f t="shared" si="21"/>
        <v>170.31279999999998</v>
      </c>
    </row>
    <row r="349" spans="1:12" x14ac:dyDescent="0.45">
      <c r="A349" s="80" t="s">
        <v>599</v>
      </c>
      <c r="B349" s="77" t="s">
        <v>642</v>
      </c>
      <c r="C349" s="77" t="s">
        <v>470</v>
      </c>
      <c r="D349" s="77" t="s">
        <v>76</v>
      </c>
      <c r="E349" s="106">
        <v>50.182300000000005</v>
      </c>
      <c r="F349" s="83">
        <v>0</v>
      </c>
      <c r="G349" s="8">
        <v>150.54690000000002</v>
      </c>
      <c r="H349" s="115">
        <v>250.91150000000002</v>
      </c>
      <c r="I349" s="9">
        <f t="shared" si="22"/>
        <v>1</v>
      </c>
      <c r="J349" s="117">
        <f t="shared" si="23"/>
        <v>1</v>
      </c>
      <c r="K349" s="83">
        <f t="shared" si="20"/>
        <v>0</v>
      </c>
      <c r="L349" s="10">
        <f t="shared" si="21"/>
        <v>0</v>
      </c>
    </row>
    <row r="350" spans="1:12" x14ac:dyDescent="0.45">
      <c r="A350" s="80" t="s">
        <v>599</v>
      </c>
      <c r="B350" s="77" t="s">
        <v>642</v>
      </c>
      <c r="C350" s="77" t="s">
        <v>467</v>
      </c>
      <c r="D350" s="77" t="s">
        <v>76</v>
      </c>
      <c r="E350" s="106">
        <v>11.982661401828024</v>
      </c>
      <c r="F350" s="83">
        <v>32425.081753346632</v>
      </c>
      <c r="G350" s="8">
        <v>48769.431905440055</v>
      </c>
      <c r="H350" s="115">
        <v>35947.98420548407</v>
      </c>
      <c r="I350" s="9">
        <f t="shared" si="22"/>
        <v>0.49593495934959353</v>
      </c>
      <c r="J350" s="117">
        <f t="shared" si="23"/>
        <v>0.89135254988913526</v>
      </c>
      <c r="K350" s="83">
        <f t="shared" si="20"/>
        <v>16344.350152093422</v>
      </c>
      <c r="L350" s="10">
        <f t="shared" si="21"/>
        <v>3522.9024521374376</v>
      </c>
    </row>
    <row r="351" spans="1:12" x14ac:dyDescent="0.45">
      <c r="A351" s="80" t="s">
        <v>599</v>
      </c>
      <c r="B351" s="77" t="s">
        <v>642</v>
      </c>
      <c r="C351" s="77" t="s">
        <v>461</v>
      </c>
      <c r="D351" s="77" t="s">
        <v>76</v>
      </c>
      <c r="E351" s="106">
        <v>4.666958473454053</v>
      </c>
      <c r="F351" s="83">
        <v>261.34967451342698</v>
      </c>
      <c r="G351" s="8">
        <v>350.02188550905396</v>
      </c>
      <c r="H351" s="115">
        <v>256.68271603997289</v>
      </c>
      <c r="I351" s="9">
        <f t="shared" si="22"/>
        <v>0.66071428571428581</v>
      </c>
      <c r="J351" s="117">
        <f t="shared" si="23"/>
        <v>0.98214285714285698</v>
      </c>
      <c r="K351" s="83">
        <f t="shared" si="20"/>
        <v>88.672210995626983</v>
      </c>
      <c r="L351" s="10">
        <f t="shared" si="21"/>
        <v>4.6669584734540877</v>
      </c>
    </row>
    <row r="352" spans="1:12" x14ac:dyDescent="0.45">
      <c r="A352" s="80" t="s">
        <v>599</v>
      </c>
      <c r="B352" s="77" t="s">
        <v>642</v>
      </c>
      <c r="C352" s="77" t="s">
        <v>466</v>
      </c>
      <c r="D352" s="77" t="s">
        <v>76</v>
      </c>
      <c r="E352" s="106">
        <v>8.9132158863537381</v>
      </c>
      <c r="F352" s="83">
        <v>6720.5647783107188</v>
      </c>
      <c r="G352" s="8">
        <v>7772.3242529004592</v>
      </c>
      <c r="H352" s="115">
        <v>4902.2687374945563</v>
      </c>
      <c r="I352" s="9">
        <f t="shared" si="22"/>
        <v>0.84350132625994712</v>
      </c>
      <c r="J352" s="117">
        <f t="shared" si="23"/>
        <v>0.72944297082228116</v>
      </c>
      <c r="K352" s="83">
        <f t="shared" si="20"/>
        <v>1051.7594745897404</v>
      </c>
      <c r="L352" s="10">
        <f t="shared" si="21"/>
        <v>1818.2960408161625</v>
      </c>
    </row>
    <row r="353" spans="1:13" x14ac:dyDescent="0.45">
      <c r="A353" s="80" t="s">
        <v>599</v>
      </c>
      <c r="B353" s="77" t="s">
        <v>642</v>
      </c>
      <c r="C353" s="77" t="s">
        <v>458</v>
      </c>
      <c r="D353" s="77" t="s">
        <v>76</v>
      </c>
      <c r="E353" s="106">
        <v>1.2775018963298275</v>
      </c>
      <c r="F353" s="83">
        <v>1355.4295120059469</v>
      </c>
      <c r="G353" s="8">
        <v>800.99368899880187</v>
      </c>
      <c r="H353" s="115">
        <v>574.87585334842231</v>
      </c>
      <c r="I353" s="9">
        <f t="shared" si="22"/>
        <v>0.59095193213949115</v>
      </c>
      <c r="J353" s="117">
        <f t="shared" si="23"/>
        <v>0.42412818096135718</v>
      </c>
      <c r="K353" s="83">
        <f t="shared" si="20"/>
        <v>554.43582300714502</v>
      </c>
      <c r="L353" s="10">
        <f t="shared" si="21"/>
        <v>780.55365865752458</v>
      </c>
    </row>
    <row r="354" spans="1:13" x14ac:dyDescent="0.45">
      <c r="A354" s="80" t="s">
        <v>599</v>
      </c>
      <c r="B354" s="77" t="s">
        <v>642</v>
      </c>
      <c r="C354" s="77" t="s">
        <v>476</v>
      </c>
      <c r="D354" s="77" t="s">
        <v>76</v>
      </c>
      <c r="E354" s="106">
        <v>6.0070844735176063</v>
      </c>
      <c r="F354" s="83">
        <v>919.08392444819378</v>
      </c>
      <c r="G354" s="8">
        <v>1051.2397828655812</v>
      </c>
      <c r="H354" s="115">
        <v>2703.1880130829227</v>
      </c>
      <c r="I354" s="9">
        <f t="shared" si="22"/>
        <v>0.85620915032679723</v>
      </c>
      <c r="J354" s="117">
        <f t="shared" si="23"/>
        <v>0</v>
      </c>
      <c r="K354" s="83">
        <f t="shared" si="20"/>
        <v>132.15585841738744</v>
      </c>
      <c r="L354" s="10">
        <f t="shared" si="21"/>
        <v>919.08392444819378</v>
      </c>
    </row>
    <row r="355" spans="1:13" x14ac:dyDescent="0.45">
      <c r="A355" s="80" t="s">
        <v>599</v>
      </c>
      <c r="B355" s="77" t="s">
        <v>642</v>
      </c>
      <c r="C355" s="77" t="s">
        <v>475</v>
      </c>
      <c r="D355" s="77" t="s">
        <v>76</v>
      </c>
      <c r="E355" s="106">
        <v>6.1633311054125413</v>
      </c>
      <c r="F355" s="83">
        <v>34120.200999563829</v>
      </c>
      <c r="G355" s="8">
        <v>29861.339205723762</v>
      </c>
      <c r="H355" s="115">
        <v>46224.983290594057</v>
      </c>
      <c r="I355" s="9">
        <f t="shared" si="22"/>
        <v>0.8751806358381502</v>
      </c>
      <c r="J355" s="117">
        <f t="shared" si="23"/>
        <v>0.64523121387283244</v>
      </c>
      <c r="K355" s="83">
        <f t="shared" si="20"/>
        <v>4258.8617938400675</v>
      </c>
      <c r="L355" s="10">
        <f t="shared" si="21"/>
        <v>12104.782291030227</v>
      </c>
    </row>
    <row r="356" spans="1:13" x14ac:dyDescent="0.45">
      <c r="A356" s="80" t="s">
        <v>599</v>
      </c>
      <c r="B356" s="77" t="s">
        <v>642</v>
      </c>
      <c r="C356" s="77" t="s">
        <v>479</v>
      </c>
      <c r="D356" s="77" t="s">
        <v>76</v>
      </c>
      <c r="E356" s="106">
        <v>7.322370342053965</v>
      </c>
      <c r="F356" s="83">
        <v>432.01985018118393</v>
      </c>
      <c r="G356" s="8">
        <v>292.8948136821586</v>
      </c>
      <c r="H356" s="115">
        <v>659.01333078485686</v>
      </c>
      <c r="I356" s="9">
        <f t="shared" si="22"/>
        <v>0.67796610169491522</v>
      </c>
      <c r="J356" s="117">
        <f t="shared" si="23"/>
        <v>0.47457627118644063</v>
      </c>
      <c r="K356" s="83">
        <f t="shared" si="20"/>
        <v>139.12503649902533</v>
      </c>
      <c r="L356" s="10">
        <f t="shared" si="21"/>
        <v>226.99348060367294</v>
      </c>
    </row>
    <row r="357" spans="1:13" x14ac:dyDescent="0.45">
      <c r="A357" s="80" t="s">
        <v>599</v>
      </c>
      <c r="B357" s="77" t="s">
        <v>642</v>
      </c>
      <c r="C357" s="77" t="s">
        <v>481</v>
      </c>
      <c r="D357" s="77" t="s">
        <v>76</v>
      </c>
      <c r="E357" s="106">
        <v>47.008717877136988</v>
      </c>
      <c r="F357" s="83">
        <v>3337.6189692767261</v>
      </c>
      <c r="G357" s="8">
        <v>10953.031265372918</v>
      </c>
      <c r="H357" s="115">
        <v>14102.615363141096</v>
      </c>
      <c r="I357" s="9">
        <f t="shared" si="22"/>
        <v>0</v>
      </c>
      <c r="J357" s="117">
        <f t="shared" si="23"/>
        <v>0</v>
      </c>
      <c r="K357" s="83">
        <f t="shared" si="20"/>
        <v>3337.6189692767261</v>
      </c>
      <c r="L357" s="10">
        <f t="shared" si="21"/>
        <v>3337.6189692767261</v>
      </c>
    </row>
    <row r="358" spans="1:13" x14ac:dyDescent="0.45">
      <c r="A358" s="80" t="s">
        <v>599</v>
      </c>
      <c r="B358" s="77" t="s">
        <v>642</v>
      </c>
      <c r="C358" s="77" t="s">
        <v>482</v>
      </c>
      <c r="D358" s="77" t="s">
        <v>76</v>
      </c>
      <c r="E358" s="106">
        <v>1.0536260000000002</v>
      </c>
      <c r="F358" s="83">
        <v>0</v>
      </c>
      <c r="G358" s="8">
        <v>0</v>
      </c>
      <c r="H358" s="115">
        <v>77.96832400000001</v>
      </c>
      <c r="I358" s="9">
        <f t="shared" si="22"/>
        <v>1</v>
      </c>
      <c r="J358" s="117">
        <f t="shared" si="23"/>
        <v>1</v>
      </c>
      <c r="K358" s="83">
        <f t="shared" si="20"/>
        <v>0</v>
      </c>
      <c r="L358" s="10">
        <f t="shared" si="21"/>
        <v>0</v>
      </c>
    </row>
    <row r="359" spans="1:13" x14ac:dyDescent="0.45">
      <c r="A359" s="80" t="s">
        <v>599</v>
      </c>
      <c r="B359" s="77" t="s">
        <v>642</v>
      </c>
      <c r="C359" s="77" t="s">
        <v>483</v>
      </c>
      <c r="D359" s="77" t="s">
        <v>76</v>
      </c>
      <c r="E359" s="106">
        <v>3.9076765045004653</v>
      </c>
      <c r="F359" s="83">
        <v>2833.0654657628374</v>
      </c>
      <c r="G359" s="8">
        <v>3387.9555294019033</v>
      </c>
      <c r="H359" s="115">
        <v>2930.7573783753492</v>
      </c>
      <c r="I359" s="9">
        <f t="shared" si="22"/>
        <v>0.80413793103448283</v>
      </c>
      <c r="J359" s="117">
        <f t="shared" si="23"/>
        <v>0.96551724137931028</v>
      </c>
      <c r="K359" s="83">
        <f t="shared" si="20"/>
        <v>554.89006363906583</v>
      </c>
      <c r="L359" s="10">
        <f t="shared" si="21"/>
        <v>97.691912612511715</v>
      </c>
    </row>
    <row r="360" spans="1:13" x14ac:dyDescent="0.45">
      <c r="A360" s="80" t="s">
        <v>599</v>
      </c>
      <c r="B360" s="77" t="s">
        <v>642</v>
      </c>
      <c r="C360" s="77" t="s">
        <v>485</v>
      </c>
      <c r="D360" s="77" t="s">
        <v>76</v>
      </c>
      <c r="E360" s="106">
        <v>6.2162718094783118</v>
      </c>
      <c r="F360" s="83">
        <v>35588.156109263335</v>
      </c>
      <c r="G360" s="8">
        <v>40405.766761609026</v>
      </c>
      <c r="H360" s="115">
        <v>46622.038571087338</v>
      </c>
      <c r="I360" s="9">
        <f t="shared" si="22"/>
        <v>0.86462882096069871</v>
      </c>
      <c r="J360" s="117">
        <f t="shared" si="23"/>
        <v>0.68995633187772931</v>
      </c>
      <c r="K360" s="83">
        <f t="shared" si="20"/>
        <v>4817.6106523456911</v>
      </c>
      <c r="L360" s="10">
        <f t="shared" si="21"/>
        <v>11033.882461824003</v>
      </c>
      <c r="M360" t="s">
        <v>123</v>
      </c>
    </row>
    <row r="361" spans="1:13" x14ac:dyDescent="0.45">
      <c r="A361" s="80" t="s">
        <v>599</v>
      </c>
      <c r="B361" s="77" t="s">
        <v>642</v>
      </c>
      <c r="C361" s="77" t="s">
        <v>477</v>
      </c>
      <c r="D361" s="77" t="s">
        <v>76</v>
      </c>
      <c r="E361" s="106">
        <v>36.842399999999998</v>
      </c>
      <c r="F361" s="83">
        <v>0</v>
      </c>
      <c r="G361" s="8">
        <v>147.36959999999999</v>
      </c>
      <c r="H361" s="115">
        <v>184.21199999999999</v>
      </c>
      <c r="I361" s="9">
        <f t="shared" si="22"/>
        <v>1</v>
      </c>
      <c r="J361" s="117">
        <f t="shared" si="23"/>
        <v>1</v>
      </c>
      <c r="K361" s="83">
        <f t="shared" si="20"/>
        <v>0</v>
      </c>
      <c r="L361" s="10">
        <f t="shared" si="21"/>
        <v>0</v>
      </c>
    </row>
    <row r="362" spans="1:13" x14ac:dyDescent="0.45">
      <c r="A362" s="80" t="s">
        <v>599</v>
      </c>
      <c r="B362" s="77" t="s">
        <v>642</v>
      </c>
      <c r="C362" s="77" t="s">
        <v>478</v>
      </c>
      <c r="D362" s="77" t="s">
        <v>76</v>
      </c>
      <c r="E362" s="106">
        <v>62.534500000000001</v>
      </c>
      <c r="F362" s="83">
        <v>6128.3810000000003</v>
      </c>
      <c r="G362" s="8">
        <v>6378.5190000000002</v>
      </c>
      <c r="H362" s="115">
        <v>3126.7249999999999</v>
      </c>
      <c r="I362" s="9">
        <f t="shared" si="22"/>
        <v>0.95918367346938782</v>
      </c>
      <c r="J362" s="117">
        <f t="shared" si="23"/>
        <v>0.51020408163265296</v>
      </c>
      <c r="K362" s="83">
        <f t="shared" si="20"/>
        <v>250.13799999999992</v>
      </c>
      <c r="L362" s="10">
        <f t="shared" si="21"/>
        <v>3001.6560000000004</v>
      </c>
    </row>
    <row r="363" spans="1:13" x14ac:dyDescent="0.45">
      <c r="A363" s="80" t="s">
        <v>599</v>
      </c>
      <c r="B363" s="77" t="s">
        <v>642</v>
      </c>
      <c r="C363" s="77" t="s">
        <v>486</v>
      </c>
      <c r="D363" s="77" t="s">
        <v>76</v>
      </c>
      <c r="E363" s="106">
        <v>0.71961070898487434</v>
      </c>
      <c r="F363" s="83">
        <v>154.71630243174798</v>
      </c>
      <c r="G363" s="8">
        <v>187.09878433606733</v>
      </c>
      <c r="H363" s="115">
        <v>287.84428359394974</v>
      </c>
      <c r="I363" s="9">
        <f t="shared" si="22"/>
        <v>0.79069767441860461</v>
      </c>
      <c r="J363" s="117">
        <f t="shared" si="23"/>
        <v>0.13953488372093015</v>
      </c>
      <c r="K363" s="83">
        <f t="shared" si="20"/>
        <v>32.382481904319349</v>
      </c>
      <c r="L363" s="10">
        <f t="shared" si="21"/>
        <v>133.12798116220176</v>
      </c>
    </row>
    <row r="364" spans="1:13" x14ac:dyDescent="0.45">
      <c r="A364" s="80" t="s">
        <v>599</v>
      </c>
      <c r="B364" s="77" t="s">
        <v>642</v>
      </c>
      <c r="C364" s="77" t="s">
        <v>487</v>
      </c>
      <c r="D364" s="77" t="s">
        <v>76</v>
      </c>
      <c r="E364" s="106">
        <v>3.1451474605845871</v>
      </c>
      <c r="F364" s="83">
        <v>4047.8047817723636</v>
      </c>
      <c r="G364" s="8">
        <v>9680.7638836793594</v>
      </c>
      <c r="H364" s="115">
        <v>10064.471873870678</v>
      </c>
      <c r="I364" s="9">
        <f t="shared" si="22"/>
        <v>0</v>
      </c>
      <c r="J364" s="117">
        <f t="shared" si="23"/>
        <v>0</v>
      </c>
      <c r="K364" s="83">
        <f t="shared" si="20"/>
        <v>4047.8047817723636</v>
      </c>
      <c r="L364" s="10">
        <f t="shared" si="21"/>
        <v>4047.8047817723636</v>
      </c>
    </row>
    <row r="365" spans="1:13" x14ac:dyDescent="0.45">
      <c r="A365" s="80" t="s">
        <v>599</v>
      </c>
      <c r="B365" s="77" t="s">
        <v>642</v>
      </c>
      <c r="C365" s="77" t="s">
        <v>488</v>
      </c>
      <c r="D365" s="77" t="s">
        <v>76</v>
      </c>
      <c r="E365" s="106">
        <v>3.1474366714668265</v>
      </c>
      <c r="F365" s="83">
        <v>24826.980464530327</v>
      </c>
      <c r="G365" s="8">
        <v>38420.759448595549</v>
      </c>
      <c r="H365" s="115">
        <v>40287.189394775378</v>
      </c>
      <c r="I365" s="9">
        <f t="shared" si="22"/>
        <v>0.45245943204868155</v>
      </c>
      <c r="J365" s="117">
        <f t="shared" si="23"/>
        <v>0.37728194726166331</v>
      </c>
      <c r="K365" s="83">
        <f t="shared" si="20"/>
        <v>13593.778984065222</v>
      </c>
      <c r="L365" s="10">
        <f t="shared" si="21"/>
        <v>15460.208930245051</v>
      </c>
    </row>
    <row r="366" spans="1:13" x14ac:dyDescent="0.45">
      <c r="A366" s="80" t="s">
        <v>599</v>
      </c>
      <c r="B366" s="77" t="s">
        <v>642</v>
      </c>
      <c r="C366" s="77" t="s">
        <v>473</v>
      </c>
      <c r="D366" s="77" t="s">
        <v>76</v>
      </c>
      <c r="E366" s="106">
        <v>4.6482781379435023</v>
      </c>
      <c r="F366" s="83">
        <v>6200.8030360166322</v>
      </c>
      <c r="G366" s="8">
        <v>4499.5332375293101</v>
      </c>
      <c r="H366" s="115">
        <v>6972.4172069152537</v>
      </c>
      <c r="I366" s="9">
        <f t="shared" si="22"/>
        <v>0.72563718140929534</v>
      </c>
      <c r="J366" s="117">
        <f t="shared" si="23"/>
        <v>0.87556221889055474</v>
      </c>
      <c r="K366" s="83">
        <f t="shared" si="20"/>
        <v>1701.2697984873221</v>
      </c>
      <c r="L366" s="10">
        <f t="shared" si="21"/>
        <v>771.61417089862152</v>
      </c>
    </row>
    <row r="367" spans="1:13" x14ac:dyDescent="0.45">
      <c r="A367" s="80" t="s">
        <v>599</v>
      </c>
      <c r="B367" s="77" t="s">
        <v>642</v>
      </c>
      <c r="C367" s="77" t="s">
        <v>472</v>
      </c>
      <c r="D367" s="77" t="s">
        <v>76</v>
      </c>
      <c r="E367" s="106">
        <v>4.2598025371387092</v>
      </c>
      <c r="F367" s="83">
        <v>42593.765568849951</v>
      </c>
      <c r="G367" s="8">
        <v>36553.365571187263</v>
      </c>
      <c r="H367" s="115">
        <v>51117.630445664508</v>
      </c>
      <c r="I367" s="9">
        <f t="shared" si="22"/>
        <v>0.85818581858185827</v>
      </c>
      <c r="J367" s="117">
        <f t="shared" si="23"/>
        <v>0.79987998799879989</v>
      </c>
      <c r="K367" s="83">
        <f t="shared" si="20"/>
        <v>6040.3999976626874</v>
      </c>
      <c r="L367" s="10">
        <f t="shared" si="21"/>
        <v>8523.8648768145576</v>
      </c>
    </row>
    <row r="368" spans="1:13" x14ac:dyDescent="0.45">
      <c r="A368" s="80" t="s">
        <v>599</v>
      </c>
      <c r="B368" s="77" t="s">
        <v>642</v>
      </c>
      <c r="C368" s="77" t="s">
        <v>484</v>
      </c>
      <c r="D368" s="77" t="s">
        <v>76</v>
      </c>
      <c r="E368" s="106">
        <v>1.0267479986596826</v>
      </c>
      <c r="F368" s="83">
        <v>310.07789559522416</v>
      </c>
      <c r="G368" s="8">
        <v>254.63350366760127</v>
      </c>
      <c r="H368" s="115">
        <v>308.02439959790479</v>
      </c>
      <c r="I368" s="9">
        <f t="shared" si="22"/>
        <v>0.82119205298013243</v>
      </c>
      <c r="J368" s="117">
        <f t="shared" si="23"/>
        <v>0.99337748344370858</v>
      </c>
      <c r="K368" s="83">
        <f t="shared" si="20"/>
        <v>55.444391927622888</v>
      </c>
      <c r="L368" s="10">
        <f t="shared" si="21"/>
        <v>2.0534959973193736</v>
      </c>
    </row>
    <row r="369" spans="1:12" x14ac:dyDescent="0.45">
      <c r="A369" s="80" t="s">
        <v>599</v>
      </c>
      <c r="B369" s="77" t="s">
        <v>642</v>
      </c>
      <c r="C369" s="77" t="s">
        <v>480</v>
      </c>
      <c r="D369" s="77" t="s">
        <v>76</v>
      </c>
      <c r="E369" s="106">
        <v>2.5457418171467165</v>
      </c>
      <c r="F369" s="83">
        <v>5951.944368489023</v>
      </c>
      <c r="G369" s="8">
        <v>7232.4525025138219</v>
      </c>
      <c r="H369" s="115">
        <v>6109.7803611521194</v>
      </c>
      <c r="I369" s="9">
        <f t="shared" si="22"/>
        <v>0.78485885372112907</v>
      </c>
      <c r="J369" s="117">
        <f t="shared" si="23"/>
        <v>0.97348160821214713</v>
      </c>
      <c r="K369" s="83">
        <f t="shared" si="20"/>
        <v>1280.5081340247989</v>
      </c>
      <c r="L369" s="10">
        <f t="shared" si="21"/>
        <v>157.83599266309648</v>
      </c>
    </row>
    <row r="370" spans="1:12" x14ac:dyDescent="0.45">
      <c r="A370" s="80" t="s">
        <v>599</v>
      </c>
      <c r="B370" s="77" t="s">
        <v>642</v>
      </c>
      <c r="C370" s="77" t="s">
        <v>474</v>
      </c>
      <c r="D370" s="77" t="s">
        <v>76</v>
      </c>
      <c r="E370" s="106">
        <v>3.2991807164888538</v>
      </c>
      <c r="F370" s="83">
        <v>34014.553187000085</v>
      </c>
      <c r="G370" s="8">
        <v>34869.040992570699</v>
      </c>
      <c r="H370" s="115">
        <v>35631.151738079621</v>
      </c>
      <c r="I370" s="9">
        <f t="shared" si="22"/>
        <v>0.97487875848690586</v>
      </c>
      <c r="J370" s="117">
        <f t="shared" si="23"/>
        <v>0.95247332686711939</v>
      </c>
      <c r="K370" s="83">
        <f t="shared" si="20"/>
        <v>854.487805570614</v>
      </c>
      <c r="L370" s="10">
        <f t="shared" si="21"/>
        <v>1616.5985510795363</v>
      </c>
    </row>
    <row r="371" spans="1:12" x14ac:dyDescent="0.45">
      <c r="A371" s="80" t="s">
        <v>599</v>
      </c>
      <c r="B371" s="77" t="s">
        <v>642</v>
      </c>
      <c r="C371" s="77" t="s">
        <v>489</v>
      </c>
      <c r="D371" s="77" t="s">
        <v>76</v>
      </c>
      <c r="E371" s="106">
        <v>7.3897908856248309</v>
      </c>
      <c r="F371" s="83">
        <v>0</v>
      </c>
      <c r="G371" s="8">
        <v>13464.198993608441</v>
      </c>
      <c r="H371" s="115">
        <v>6503.0159793498515</v>
      </c>
      <c r="I371" s="9">
        <f t="shared" si="22"/>
        <v>1</v>
      </c>
      <c r="J371" s="117">
        <f t="shared" si="23"/>
        <v>1</v>
      </c>
      <c r="K371" s="83">
        <f t="shared" si="20"/>
        <v>0</v>
      </c>
      <c r="L371" s="10">
        <f t="shared" si="21"/>
        <v>0</v>
      </c>
    </row>
    <row r="372" spans="1:12" x14ac:dyDescent="0.45">
      <c r="A372" s="80" t="s">
        <v>599</v>
      </c>
      <c r="B372" s="77" t="s">
        <v>643</v>
      </c>
      <c r="C372" s="77" t="s">
        <v>490</v>
      </c>
      <c r="D372" s="77" t="s">
        <v>76</v>
      </c>
      <c r="E372" s="106">
        <v>16.278620808800913</v>
      </c>
      <c r="F372" s="83">
        <v>211.62207051441186</v>
      </c>
      <c r="G372" s="8">
        <v>1627.8620808800913</v>
      </c>
      <c r="H372" s="115">
        <v>2441.7931213201368</v>
      </c>
      <c r="I372" s="9">
        <f t="shared" si="22"/>
        <v>0</v>
      </c>
      <c r="J372" s="117">
        <f t="shared" si="23"/>
        <v>0</v>
      </c>
      <c r="K372" s="83">
        <f t="shared" si="20"/>
        <v>211.62207051441186</v>
      </c>
      <c r="L372" s="10">
        <f t="shared" si="21"/>
        <v>211.62207051441186</v>
      </c>
    </row>
    <row r="373" spans="1:12" x14ac:dyDescent="0.45">
      <c r="A373" s="80" t="s">
        <v>599</v>
      </c>
      <c r="B373" s="77" t="s">
        <v>643</v>
      </c>
      <c r="C373" s="77" t="s">
        <v>491</v>
      </c>
      <c r="D373" s="77" t="s">
        <v>76</v>
      </c>
      <c r="E373" s="106">
        <v>27.671194467224517</v>
      </c>
      <c r="F373" s="83">
        <v>9767.9316469302539</v>
      </c>
      <c r="G373" s="8">
        <v>13226.830955333318</v>
      </c>
      <c r="H373" s="115">
        <v>13835.597233612258</v>
      </c>
      <c r="I373" s="9">
        <f t="shared" si="22"/>
        <v>0.64589235127478761</v>
      </c>
      <c r="J373" s="117">
        <f t="shared" si="23"/>
        <v>0.58356940509915012</v>
      </c>
      <c r="K373" s="83">
        <f t="shared" si="20"/>
        <v>3458.8993084030644</v>
      </c>
      <c r="L373" s="10">
        <f t="shared" si="21"/>
        <v>4067.6655866820038</v>
      </c>
    </row>
    <row r="374" spans="1:12" x14ac:dyDescent="0.45">
      <c r="A374" s="80" t="s">
        <v>589</v>
      </c>
      <c r="B374" s="77" t="s">
        <v>605</v>
      </c>
      <c r="C374" s="77" t="s">
        <v>142</v>
      </c>
      <c r="D374" s="77" t="s">
        <v>76</v>
      </c>
      <c r="E374" s="106">
        <v>7.5435625122219809</v>
      </c>
      <c r="F374" s="83">
        <v>22698.579599275941</v>
      </c>
      <c r="G374" s="8">
        <v>30174.250048887923</v>
      </c>
      <c r="H374" s="115">
        <v>43752.662570887493</v>
      </c>
      <c r="I374" s="9">
        <f t="shared" si="22"/>
        <v>0.67065470255898973</v>
      </c>
      <c r="J374" s="117">
        <f t="shared" si="23"/>
        <v>7.2449318710534949E-2</v>
      </c>
      <c r="K374" s="83">
        <f t="shared" si="20"/>
        <v>7475.6704496119819</v>
      </c>
      <c r="L374" s="10">
        <f t="shared" si="21"/>
        <v>21054.082971611551</v>
      </c>
    </row>
    <row r="375" spans="1:12" x14ac:dyDescent="0.45">
      <c r="A375" s="80" t="s">
        <v>589</v>
      </c>
      <c r="B375" s="77" t="s">
        <v>605</v>
      </c>
      <c r="C375" s="77" t="s">
        <v>147</v>
      </c>
      <c r="D375" s="77" t="s">
        <v>76</v>
      </c>
      <c r="E375" s="106">
        <v>2.0532982206011532</v>
      </c>
      <c r="F375" s="83">
        <v>195.06333095710954</v>
      </c>
      <c r="G375" s="8">
        <v>41.065964412023064</v>
      </c>
      <c r="H375" s="115">
        <v>246.39578647213838</v>
      </c>
      <c r="I375" s="9">
        <f t="shared" si="22"/>
        <v>0.21052631578947367</v>
      </c>
      <c r="J375" s="117">
        <f t="shared" si="23"/>
        <v>0.73684210526315774</v>
      </c>
      <c r="K375" s="83">
        <f t="shared" si="20"/>
        <v>153.99736654508649</v>
      </c>
      <c r="L375" s="10">
        <f t="shared" si="21"/>
        <v>51.33245551502884</v>
      </c>
    </row>
    <row r="376" spans="1:12" x14ac:dyDescent="0.45">
      <c r="A376" s="80" t="s">
        <v>589</v>
      </c>
      <c r="B376" s="77" t="s">
        <v>605</v>
      </c>
      <c r="C376" s="77" t="s">
        <v>145</v>
      </c>
      <c r="D376" s="77" t="s">
        <v>76</v>
      </c>
      <c r="E376" s="106">
        <v>3.8537363494885621</v>
      </c>
      <c r="F376" s="83">
        <v>285.17648986215357</v>
      </c>
      <c r="G376" s="8">
        <v>1079.0461778567974</v>
      </c>
      <c r="H376" s="115">
        <v>2427.853900177794</v>
      </c>
      <c r="I376" s="9">
        <f t="shared" si="22"/>
        <v>0</v>
      </c>
      <c r="J376" s="117">
        <f t="shared" si="23"/>
        <v>0</v>
      </c>
      <c r="K376" s="83">
        <f t="shared" si="20"/>
        <v>285.17648986215357</v>
      </c>
      <c r="L376" s="10">
        <f t="shared" si="21"/>
        <v>285.17648986215357</v>
      </c>
    </row>
    <row r="377" spans="1:12" x14ac:dyDescent="0.45">
      <c r="A377" s="80" t="s">
        <v>589</v>
      </c>
      <c r="B377" s="77" t="s">
        <v>605</v>
      </c>
      <c r="C377" s="77" t="s">
        <v>143</v>
      </c>
      <c r="D377" s="77" t="s">
        <v>76</v>
      </c>
      <c r="E377" s="106">
        <v>3.862800975038998</v>
      </c>
      <c r="F377" s="83">
        <v>7354.7730564742524</v>
      </c>
      <c r="G377" s="8">
        <v>19314.004875194991</v>
      </c>
      <c r="H377" s="115">
        <v>20472.845167706688</v>
      </c>
      <c r="I377" s="9">
        <f t="shared" si="22"/>
        <v>0</v>
      </c>
      <c r="J377" s="117">
        <f t="shared" si="23"/>
        <v>0</v>
      </c>
      <c r="K377" s="83">
        <f t="shared" si="20"/>
        <v>7354.7730564742524</v>
      </c>
      <c r="L377" s="10">
        <f t="shared" si="21"/>
        <v>7354.7730564742524</v>
      </c>
    </row>
    <row r="378" spans="1:12" x14ac:dyDescent="0.45">
      <c r="A378" s="80" t="s">
        <v>589</v>
      </c>
      <c r="B378" s="77" t="s">
        <v>605</v>
      </c>
      <c r="C378" s="77" t="s">
        <v>146</v>
      </c>
      <c r="D378" s="77" t="s">
        <v>76</v>
      </c>
      <c r="E378" s="106">
        <v>1.4765911444184658</v>
      </c>
      <c r="F378" s="83">
        <v>73.829557220923292</v>
      </c>
      <c r="G378" s="8">
        <v>59.063645776738632</v>
      </c>
      <c r="H378" s="115">
        <v>221.48867166276989</v>
      </c>
      <c r="I378" s="9">
        <f t="shared" si="22"/>
        <v>0.8</v>
      </c>
      <c r="J378" s="117">
        <f t="shared" si="23"/>
        <v>0</v>
      </c>
      <c r="K378" s="83">
        <f t="shared" si="20"/>
        <v>14.76591144418466</v>
      </c>
      <c r="L378" s="10">
        <f t="shared" si="21"/>
        <v>73.829557220923292</v>
      </c>
    </row>
    <row r="379" spans="1:12" x14ac:dyDescent="0.45">
      <c r="A379" s="80" t="s">
        <v>589</v>
      </c>
      <c r="B379" s="77" t="s">
        <v>605</v>
      </c>
      <c r="C379" s="77" t="s">
        <v>144</v>
      </c>
      <c r="D379" s="77" t="s">
        <v>76</v>
      </c>
      <c r="E379" s="106">
        <v>2.3998167637111996</v>
      </c>
      <c r="F379" s="83">
        <v>299.97709546389996</v>
      </c>
      <c r="G379" s="8">
        <v>1919.8534109689597</v>
      </c>
      <c r="H379" s="115">
        <v>1727.8680698720636</v>
      </c>
      <c r="I379" s="9">
        <f t="shared" si="22"/>
        <v>0</v>
      </c>
      <c r="J379" s="117">
        <f t="shared" si="23"/>
        <v>0</v>
      </c>
      <c r="K379" s="83">
        <f t="shared" si="20"/>
        <v>299.97709546389996</v>
      </c>
      <c r="L379" s="10">
        <f t="shared" si="21"/>
        <v>299.97709546389996</v>
      </c>
    </row>
    <row r="380" spans="1:12" x14ac:dyDescent="0.45">
      <c r="A380" s="80" t="s">
        <v>598</v>
      </c>
      <c r="B380" s="77" t="s">
        <v>659</v>
      </c>
      <c r="C380" s="77" t="s">
        <v>545</v>
      </c>
      <c r="D380" s="77" t="s">
        <v>76</v>
      </c>
      <c r="E380" s="106">
        <v>3.5585</v>
      </c>
      <c r="F380" s="83">
        <v>1220.5654999999999</v>
      </c>
      <c r="G380" s="8">
        <v>558.68449999999996</v>
      </c>
      <c r="H380" s="115">
        <v>533.77499999999998</v>
      </c>
      <c r="I380" s="9">
        <f t="shared" si="22"/>
        <v>0.45772594752186591</v>
      </c>
      <c r="J380" s="117">
        <f t="shared" si="23"/>
        <v>0.43731778425655976</v>
      </c>
      <c r="K380" s="83">
        <f t="shared" si="20"/>
        <v>661.88099999999997</v>
      </c>
      <c r="L380" s="10">
        <f t="shared" si="21"/>
        <v>686.79049999999995</v>
      </c>
    </row>
    <row r="381" spans="1:12" x14ac:dyDescent="0.45">
      <c r="A381" s="80" t="s">
        <v>598</v>
      </c>
      <c r="B381" s="77" t="s">
        <v>659</v>
      </c>
      <c r="C381" s="77" t="s">
        <v>551</v>
      </c>
      <c r="D381" s="77" t="s">
        <v>76</v>
      </c>
      <c r="E381" s="106">
        <v>21.037799999999997</v>
      </c>
      <c r="F381" s="83">
        <v>5385.6767999999993</v>
      </c>
      <c r="G381" s="8">
        <v>7300.1165999999994</v>
      </c>
      <c r="H381" s="115">
        <v>14726.459999999997</v>
      </c>
      <c r="I381" s="9">
        <f t="shared" si="22"/>
        <v>0.64453125</v>
      </c>
      <c r="J381" s="117">
        <f t="shared" si="23"/>
        <v>0</v>
      </c>
      <c r="K381" s="83">
        <f t="shared" si="20"/>
        <v>1914.4398000000001</v>
      </c>
      <c r="L381" s="10">
        <f t="shared" si="21"/>
        <v>5385.6767999999993</v>
      </c>
    </row>
    <row r="382" spans="1:12" x14ac:dyDescent="0.45">
      <c r="A382" s="80" t="s">
        <v>598</v>
      </c>
      <c r="B382" s="77" t="s">
        <v>659</v>
      </c>
      <c r="C382" s="77" t="s">
        <v>546</v>
      </c>
      <c r="D382" s="77" t="s">
        <v>76</v>
      </c>
      <c r="E382" s="106">
        <v>6.2150000000000007</v>
      </c>
      <c r="F382" s="83">
        <v>9738.9050000000007</v>
      </c>
      <c r="G382" s="8">
        <v>22740.685000000001</v>
      </c>
      <c r="H382" s="115">
        <v>21752.500000000004</v>
      </c>
      <c r="I382" s="9">
        <f t="shared" si="22"/>
        <v>0</v>
      </c>
      <c r="J382" s="117">
        <f t="shared" si="23"/>
        <v>0</v>
      </c>
      <c r="K382" s="83">
        <f t="shared" si="20"/>
        <v>9738.9050000000007</v>
      </c>
      <c r="L382" s="10">
        <f t="shared" si="21"/>
        <v>9738.9050000000007</v>
      </c>
    </row>
    <row r="383" spans="1:12" x14ac:dyDescent="0.45">
      <c r="A383" s="80" t="s">
        <v>598</v>
      </c>
      <c r="B383" s="77" t="s">
        <v>659</v>
      </c>
      <c r="C383" s="77" t="s">
        <v>552</v>
      </c>
      <c r="D383" s="77" t="s">
        <v>76</v>
      </c>
      <c r="E383" s="106">
        <v>42.939999999999991</v>
      </c>
      <c r="F383" s="83">
        <v>10777.939999999997</v>
      </c>
      <c r="G383" s="8">
        <v>9704.4399999999987</v>
      </c>
      <c r="H383" s="115">
        <v>14599.599999999997</v>
      </c>
      <c r="I383" s="9">
        <f t="shared" si="22"/>
        <v>0.90039840637450208</v>
      </c>
      <c r="J383" s="117">
        <f t="shared" si="23"/>
        <v>0.64541832669322696</v>
      </c>
      <c r="K383" s="83">
        <f t="shared" si="20"/>
        <v>1073.4999999999982</v>
      </c>
      <c r="L383" s="10">
        <f t="shared" si="21"/>
        <v>3821.66</v>
      </c>
    </row>
    <row r="384" spans="1:12" x14ac:dyDescent="0.45">
      <c r="A384" s="80" t="s">
        <v>598</v>
      </c>
      <c r="B384" s="77" t="s">
        <v>659</v>
      </c>
      <c r="C384" s="77" t="s">
        <v>548</v>
      </c>
      <c r="D384" s="77" t="s">
        <v>76</v>
      </c>
      <c r="E384" s="106">
        <v>48.8675</v>
      </c>
      <c r="F384" s="83">
        <v>33425.370000000003</v>
      </c>
      <c r="G384" s="8">
        <v>43785.279999999999</v>
      </c>
      <c r="H384" s="115">
        <v>46424.125</v>
      </c>
      <c r="I384" s="9">
        <f t="shared" si="22"/>
        <v>0.69005847953216382</v>
      </c>
      <c r="J384" s="117">
        <f t="shared" si="23"/>
        <v>0.61111111111111116</v>
      </c>
      <c r="K384" s="83">
        <f t="shared" si="20"/>
        <v>10359.909999999996</v>
      </c>
      <c r="L384" s="10">
        <f t="shared" si="21"/>
        <v>12998.754999999997</v>
      </c>
    </row>
    <row r="385" spans="1:13" x14ac:dyDescent="0.45">
      <c r="A385" s="80" t="s">
        <v>598</v>
      </c>
      <c r="B385" s="77" t="s">
        <v>659</v>
      </c>
      <c r="C385" s="77" t="s">
        <v>553</v>
      </c>
      <c r="D385" s="77" t="s">
        <v>76</v>
      </c>
      <c r="E385" s="106">
        <v>21.013999999999996</v>
      </c>
      <c r="F385" s="83">
        <v>966.64399999999978</v>
      </c>
      <c r="G385" s="8">
        <v>1344.8959999999997</v>
      </c>
      <c r="H385" s="115">
        <v>1470.9799999999998</v>
      </c>
      <c r="I385" s="9">
        <f t="shared" si="22"/>
        <v>0.60869565217391308</v>
      </c>
      <c r="J385" s="117">
        <f t="shared" si="23"/>
        <v>0.47826086956521729</v>
      </c>
      <c r="K385" s="83">
        <f t="shared" si="20"/>
        <v>378.25199999999995</v>
      </c>
      <c r="L385" s="10">
        <f t="shared" si="21"/>
        <v>504.33600000000001</v>
      </c>
    </row>
    <row r="386" spans="1:13" x14ac:dyDescent="0.45">
      <c r="A386" s="80" t="s">
        <v>598</v>
      </c>
      <c r="B386" s="77" t="s">
        <v>659</v>
      </c>
      <c r="C386" s="77" t="s">
        <v>549</v>
      </c>
      <c r="D386" s="77" t="s">
        <v>76</v>
      </c>
      <c r="E386" s="106">
        <v>82.717999999999989</v>
      </c>
      <c r="F386" s="83">
        <v>12159.545999999998</v>
      </c>
      <c r="G386" s="8">
        <v>23078.321999999996</v>
      </c>
      <c r="H386" s="115">
        <v>28951.299999999996</v>
      </c>
      <c r="I386" s="9">
        <f t="shared" si="22"/>
        <v>0.10204081632653061</v>
      </c>
      <c r="J386" s="117">
        <f t="shared" si="23"/>
        <v>0</v>
      </c>
      <c r="K386" s="83">
        <f t="shared" si="20"/>
        <v>10918.775999999998</v>
      </c>
      <c r="L386" s="10">
        <f t="shared" si="21"/>
        <v>12159.545999999998</v>
      </c>
    </row>
    <row r="387" spans="1:13" x14ac:dyDescent="0.45">
      <c r="A387" s="80" t="s">
        <v>598</v>
      </c>
      <c r="B387" s="77" t="s">
        <v>659</v>
      </c>
      <c r="C387" s="77" t="s">
        <v>543</v>
      </c>
      <c r="D387" s="77" t="s">
        <v>76</v>
      </c>
      <c r="E387" s="106">
        <v>2.2243000000000004</v>
      </c>
      <c r="F387" s="83">
        <v>0</v>
      </c>
      <c r="G387" s="8">
        <v>177.94400000000002</v>
      </c>
      <c r="H387" s="115">
        <v>1112.1500000000001</v>
      </c>
      <c r="I387" s="9">
        <f t="shared" si="22"/>
        <v>1</v>
      </c>
      <c r="J387" s="117">
        <f t="shared" si="23"/>
        <v>1</v>
      </c>
      <c r="K387" s="83">
        <f t="shared" si="20"/>
        <v>0</v>
      </c>
      <c r="L387" s="10">
        <f t="shared" si="21"/>
        <v>0</v>
      </c>
    </row>
    <row r="388" spans="1:13" x14ac:dyDescent="0.45">
      <c r="A388" s="80" t="s">
        <v>598</v>
      </c>
      <c r="B388" s="77" t="s">
        <v>659</v>
      </c>
      <c r="C388" s="77" t="s">
        <v>544</v>
      </c>
      <c r="D388" s="77" t="s">
        <v>76</v>
      </c>
      <c r="E388" s="106">
        <v>5.3130000000000006</v>
      </c>
      <c r="F388" s="83">
        <v>6720.9450000000006</v>
      </c>
      <c r="G388" s="8">
        <v>2428.0410000000002</v>
      </c>
      <c r="H388" s="115">
        <v>2443.9800000000005</v>
      </c>
      <c r="I388" s="9">
        <f t="shared" si="22"/>
        <v>0.36126482213438738</v>
      </c>
      <c r="J388" s="117">
        <f t="shared" si="23"/>
        <v>0.36363636363636365</v>
      </c>
      <c r="K388" s="83">
        <f t="shared" si="20"/>
        <v>4292.9040000000005</v>
      </c>
      <c r="L388" s="10">
        <f t="shared" si="21"/>
        <v>4276.9650000000001</v>
      </c>
    </row>
    <row r="389" spans="1:13" x14ac:dyDescent="0.45">
      <c r="A389" s="80" t="s">
        <v>598</v>
      </c>
      <c r="B389" s="77" t="s">
        <v>659</v>
      </c>
      <c r="C389" s="77" t="s">
        <v>547</v>
      </c>
      <c r="D389" s="77" t="s">
        <v>76</v>
      </c>
      <c r="E389" s="106">
        <v>32.660999999999994</v>
      </c>
      <c r="F389" s="83">
        <v>0</v>
      </c>
      <c r="G389" s="8">
        <v>7120.097999999999</v>
      </c>
      <c r="H389" s="115">
        <v>6532.1999999999989</v>
      </c>
      <c r="I389" s="9">
        <f t="shared" si="22"/>
        <v>1</v>
      </c>
      <c r="J389" s="117">
        <f t="shared" si="23"/>
        <v>1</v>
      </c>
      <c r="K389" s="83">
        <f t="shared" si="20"/>
        <v>0</v>
      </c>
      <c r="L389" s="10">
        <f t="shared" si="21"/>
        <v>0</v>
      </c>
    </row>
    <row r="390" spans="1:13" x14ac:dyDescent="0.45">
      <c r="A390" s="80" t="s">
        <v>598</v>
      </c>
      <c r="B390" s="77" t="s">
        <v>659</v>
      </c>
      <c r="C390" s="77" t="s">
        <v>550</v>
      </c>
      <c r="D390" s="77" t="s">
        <v>76</v>
      </c>
      <c r="E390" s="106">
        <v>48.806100000000001</v>
      </c>
      <c r="F390" s="83">
        <v>5027.0282999999999</v>
      </c>
      <c r="G390" s="8">
        <v>5563.8954000000003</v>
      </c>
      <c r="H390" s="115">
        <v>5856.732</v>
      </c>
      <c r="I390" s="9">
        <f t="shared" si="22"/>
        <v>0.89320388349514557</v>
      </c>
      <c r="J390" s="117">
        <f t="shared" si="23"/>
        <v>0.83495145631067957</v>
      </c>
      <c r="K390" s="83">
        <f t="shared" si="20"/>
        <v>536.86710000000039</v>
      </c>
      <c r="L390" s="10">
        <f t="shared" si="21"/>
        <v>829.70370000000003</v>
      </c>
    </row>
    <row r="391" spans="1:13" x14ac:dyDescent="0.45">
      <c r="A391" s="80" t="s">
        <v>595</v>
      </c>
      <c r="B391" s="77" t="s">
        <v>626</v>
      </c>
      <c r="C391" s="77" t="s">
        <v>324</v>
      </c>
      <c r="D391" s="77" t="s">
        <v>76</v>
      </c>
      <c r="E391" s="106">
        <v>0.94284143249781405</v>
      </c>
      <c r="F391" s="83">
        <v>5082.8581625957158</v>
      </c>
      <c r="G391" s="8">
        <v>7020.3973063787234</v>
      </c>
      <c r="H391" s="115">
        <v>8485.5728924803261</v>
      </c>
      <c r="I391" s="9">
        <f t="shared" si="22"/>
        <v>0.61880912632164731</v>
      </c>
      <c r="J391" s="117">
        <f t="shared" si="23"/>
        <v>0.33055091819699511</v>
      </c>
      <c r="K391" s="83">
        <f t="shared" ref="K391:K433" si="24">IF(ABS(G391-F391)&gt;F391,F391,ABS(F391-G391))</f>
        <v>1937.5391437830076</v>
      </c>
      <c r="L391" s="10">
        <f t="shared" ref="L391:L433" si="25">IF(ABS(H391-F391)&gt;F391,F391,ABS(F391-H391))</f>
        <v>3402.7147298846103</v>
      </c>
    </row>
    <row r="392" spans="1:13" x14ac:dyDescent="0.45">
      <c r="A392" s="80" t="s">
        <v>595</v>
      </c>
      <c r="B392" s="77" t="s">
        <v>626</v>
      </c>
      <c r="C392" s="77" t="s">
        <v>309</v>
      </c>
      <c r="D392" s="77" t="s">
        <v>76</v>
      </c>
      <c r="E392" s="106">
        <v>0.59026507048572519</v>
      </c>
      <c r="F392" s="83">
        <v>31.284048735743436</v>
      </c>
      <c r="G392" s="8">
        <v>51.353061132258091</v>
      </c>
      <c r="H392" s="115">
        <v>67.880483105858403</v>
      </c>
      <c r="I392" s="9">
        <f t="shared" si="22"/>
        <v>0.35849056603773588</v>
      </c>
      <c r="J392" s="117">
        <f t="shared" si="23"/>
        <v>0</v>
      </c>
      <c r="K392" s="83">
        <f t="shared" si="24"/>
        <v>20.069012396514655</v>
      </c>
      <c r="L392" s="10">
        <f t="shared" si="25"/>
        <v>31.284048735743436</v>
      </c>
    </row>
    <row r="393" spans="1:13" x14ac:dyDescent="0.45">
      <c r="A393" s="80" t="s">
        <v>595</v>
      </c>
      <c r="B393" s="77" t="s">
        <v>626</v>
      </c>
      <c r="C393" s="77" t="s">
        <v>310</v>
      </c>
      <c r="D393" s="77" t="s">
        <v>76</v>
      </c>
      <c r="E393" s="106">
        <v>0.72264410603495444</v>
      </c>
      <c r="F393" s="83">
        <v>80.936139875914904</v>
      </c>
      <c r="G393" s="8">
        <v>122.84949802594225</v>
      </c>
      <c r="H393" s="115">
        <v>144.5288212069909</v>
      </c>
      <c r="I393" s="9">
        <f t="shared" ref="I393:I433" si="26">IFERROR(1-K393/F393,1)</f>
        <v>0.48214285714285732</v>
      </c>
      <c r="J393" s="117">
        <f t="shared" ref="J393:J433" si="27">IFERROR(1-L393/F393,1)</f>
        <v>0.2142857142857143</v>
      </c>
      <c r="K393" s="83">
        <f t="shared" si="24"/>
        <v>41.913358150027349</v>
      </c>
      <c r="L393" s="10">
        <f t="shared" si="25"/>
        <v>63.592681331075994</v>
      </c>
    </row>
    <row r="394" spans="1:13" x14ac:dyDescent="0.45">
      <c r="A394" s="80" t="s">
        <v>595</v>
      </c>
      <c r="B394" s="77" t="s">
        <v>626</v>
      </c>
      <c r="C394" s="77" t="s">
        <v>326</v>
      </c>
      <c r="D394" s="77" t="s">
        <v>76</v>
      </c>
      <c r="E394" s="106">
        <v>1.2664932892861311</v>
      </c>
      <c r="F394" s="83">
        <v>104614.878681613</v>
      </c>
      <c r="G394" s="8">
        <v>151979.19471433572</v>
      </c>
      <c r="H394" s="115">
        <v>151979.19471433572</v>
      </c>
      <c r="I394" s="9">
        <f t="shared" si="26"/>
        <v>0.5472506718965644</v>
      </c>
      <c r="J394" s="117">
        <f t="shared" si="27"/>
        <v>0.5472506718965644</v>
      </c>
      <c r="K394" s="83">
        <f t="shared" si="24"/>
        <v>47364.316032722723</v>
      </c>
      <c r="L394" s="10">
        <f t="shared" si="25"/>
        <v>47364.316032722723</v>
      </c>
    </row>
    <row r="395" spans="1:13" x14ac:dyDescent="0.45">
      <c r="A395" s="80" t="s">
        <v>595</v>
      </c>
      <c r="B395" s="77" t="s">
        <v>626</v>
      </c>
      <c r="C395" s="77" t="s">
        <v>311</v>
      </c>
      <c r="D395" s="77" t="s">
        <v>76</v>
      </c>
      <c r="E395" s="106">
        <v>0.82843413870523575</v>
      </c>
      <c r="F395" s="83">
        <v>189.71141776349899</v>
      </c>
      <c r="G395" s="8">
        <v>437.4132252363645</v>
      </c>
      <c r="H395" s="115">
        <v>621.32560402892682</v>
      </c>
      <c r="I395" s="9">
        <f t="shared" si="26"/>
        <v>0</v>
      </c>
      <c r="J395" s="117">
        <f t="shared" si="27"/>
        <v>0</v>
      </c>
      <c r="K395" s="83">
        <f t="shared" si="24"/>
        <v>189.71141776349899</v>
      </c>
      <c r="L395" s="10">
        <f t="shared" si="25"/>
        <v>189.71141776349899</v>
      </c>
    </row>
    <row r="396" spans="1:13" x14ac:dyDescent="0.45">
      <c r="A396" s="80" t="s">
        <v>595</v>
      </c>
      <c r="B396" s="77" t="s">
        <v>626</v>
      </c>
      <c r="C396" s="77" t="s">
        <v>312</v>
      </c>
      <c r="D396" s="77" t="s">
        <v>76</v>
      </c>
      <c r="E396" s="106">
        <v>0.99743152077102426</v>
      </c>
      <c r="F396" s="83">
        <v>442.85959522233475</v>
      </c>
      <c r="G396" s="8">
        <v>990.44950012562708</v>
      </c>
      <c r="H396" s="115">
        <v>1346.5325530408827</v>
      </c>
      <c r="I396" s="9">
        <f t="shared" si="26"/>
        <v>0</v>
      </c>
      <c r="J396" s="117">
        <f t="shared" si="27"/>
        <v>0</v>
      </c>
      <c r="K396" s="83">
        <f t="shared" si="24"/>
        <v>442.85959522233475</v>
      </c>
      <c r="L396" s="10">
        <f t="shared" si="25"/>
        <v>442.85959522233475</v>
      </c>
    </row>
    <row r="397" spans="1:13" x14ac:dyDescent="0.45">
      <c r="A397" s="80" t="s">
        <v>595</v>
      </c>
      <c r="B397" s="77" t="s">
        <v>626</v>
      </c>
      <c r="C397" s="77" t="s">
        <v>315</v>
      </c>
      <c r="D397" s="77" t="s">
        <v>76</v>
      </c>
      <c r="E397" s="106">
        <v>2.4706410413331867</v>
      </c>
      <c r="F397" s="83">
        <v>13240.165340504547</v>
      </c>
      <c r="G397" s="8">
        <v>22388.94911656134</v>
      </c>
      <c r="H397" s="115">
        <v>23594.621944731934</v>
      </c>
      <c r="I397" s="9">
        <f t="shared" si="26"/>
        <v>0.30901287553648049</v>
      </c>
      <c r="J397" s="117">
        <f t="shared" si="27"/>
        <v>0.21795111028176883</v>
      </c>
      <c r="K397" s="83">
        <f t="shared" si="24"/>
        <v>9148.7837760567927</v>
      </c>
      <c r="L397" s="10">
        <f t="shared" si="25"/>
        <v>10354.456604227387</v>
      </c>
    </row>
    <row r="398" spans="1:13" x14ac:dyDescent="0.45">
      <c r="A398" s="80" t="s">
        <v>595</v>
      </c>
      <c r="B398" s="77" t="s">
        <v>626</v>
      </c>
      <c r="C398" s="77" t="s">
        <v>321</v>
      </c>
      <c r="D398" s="77" t="s">
        <v>76</v>
      </c>
      <c r="E398" s="106">
        <v>1.5456005628714375</v>
      </c>
      <c r="F398" s="83">
        <v>166.92486079011525</v>
      </c>
      <c r="G398" s="8">
        <v>49.459218011886001</v>
      </c>
      <c r="H398" s="115">
        <v>123.64804502971501</v>
      </c>
      <c r="I398" s="9">
        <f t="shared" si="26"/>
        <v>0.29629629629629639</v>
      </c>
      <c r="J398" s="117">
        <f t="shared" si="27"/>
        <v>0.74074074074074081</v>
      </c>
      <c r="K398" s="83">
        <f t="shared" si="24"/>
        <v>117.46564277822924</v>
      </c>
      <c r="L398" s="10">
        <f t="shared" si="25"/>
        <v>43.27681576040024</v>
      </c>
    </row>
    <row r="399" spans="1:13" x14ac:dyDescent="0.45">
      <c r="A399" s="80" t="s">
        <v>595</v>
      </c>
      <c r="B399" s="77" t="s">
        <v>626</v>
      </c>
      <c r="C399" s="77" t="s">
        <v>316</v>
      </c>
      <c r="D399" s="77" t="s">
        <v>76</v>
      </c>
      <c r="E399" s="106">
        <v>1.8368156389117036</v>
      </c>
      <c r="F399" s="83">
        <v>547.37106039568766</v>
      </c>
      <c r="G399" s="8">
        <v>277.35916147566724</v>
      </c>
      <c r="H399" s="115">
        <v>367.36312778234071</v>
      </c>
      <c r="I399" s="9">
        <f t="shared" si="26"/>
        <v>0.50671140939597314</v>
      </c>
      <c r="J399" s="117">
        <f t="shared" si="27"/>
        <v>0.67114093959731536</v>
      </c>
      <c r="K399" s="83">
        <f t="shared" si="24"/>
        <v>270.01189892002043</v>
      </c>
      <c r="L399" s="10">
        <f t="shared" si="25"/>
        <v>180.00793261334695</v>
      </c>
    </row>
    <row r="400" spans="1:13" x14ac:dyDescent="0.45">
      <c r="A400" s="80" t="s">
        <v>595</v>
      </c>
      <c r="B400" s="77" t="s">
        <v>626</v>
      </c>
      <c r="C400" s="77" t="s">
        <v>325</v>
      </c>
      <c r="D400" s="77" t="s">
        <v>76</v>
      </c>
      <c r="E400" s="106">
        <v>2.1957959863315191</v>
      </c>
      <c r="F400" s="83">
        <v>152023.7393176764</v>
      </c>
      <c r="G400" s="8">
        <v>215188.00666048887</v>
      </c>
      <c r="H400" s="115">
        <v>215188.00666048887</v>
      </c>
      <c r="I400" s="9">
        <f t="shared" si="26"/>
        <v>0.58451050062108223</v>
      </c>
      <c r="J400" s="117">
        <f t="shared" si="27"/>
        <v>0.58451050062108223</v>
      </c>
      <c r="K400" s="83">
        <f t="shared" si="24"/>
        <v>63164.267342812469</v>
      </c>
      <c r="L400" s="10">
        <f t="shared" si="25"/>
        <v>63164.267342812469</v>
      </c>
      <c r="M400" t="s">
        <v>124</v>
      </c>
    </row>
    <row r="401" spans="1:12" x14ac:dyDescent="0.45">
      <c r="A401" s="80" t="s">
        <v>595</v>
      </c>
      <c r="B401" s="77" t="s">
        <v>626</v>
      </c>
      <c r="C401" s="77" t="s">
        <v>313</v>
      </c>
      <c r="D401" s="77" t="s">
        <v>76</v>
      </c>
      <c r="E401" s="106">
        <v>1.0837925943803033</v>
      </c>
      <c r="F401" s="83">
        <v>300.210548643344</v>
      </c>
      <c r="G401" s="8">
        <v>589.58317134288495</v>
      </c>
      <c r="H401" s="115">
        <v>736.97896417860625</v>
      </c>
      <c r="I401" s="9">
        <f t="shared" si="26"/>
        <v>3.6101083032491044E-2</v>
      </c>
      <c r="J401" s="117">
        <f t="shared" si="27"/>
        <v>0</v>
      </c>
      <c r="K401" s="83">
        <f t="shared" si="24"/>
        <v>289.37262269954095</v>
      </c>
      <c r="L401" s="10">
        <f t="shared" si="25"/>
        <v>300.210548643344</v>
      </c>
    </row>
    <row r="402" spans="1:12" x14ac:dyDescent="0.45">
      <c r="A402" s="80" t="s">
        <v>595</v>
      </c>
      <c r="B402" s="77" t="s">
        <v>626</v>
      </c>
      <c r="C402" s="77" t="s">
        <v>314</v>
      </c>
      <c r="D402" s="77" t="s">
        <v>76</v>
      </c>
      <c r="E402" s="106">
        <v>1.5618628602472202</v>
      </c>
      <c r="F402" s="83">
        <v>1152.6547908624484</v>
      </c>
      <c r="G402" s="8">
        <v>3042.508851761585</v>
      </c>
      <c r="H402" s="115">
        <v>2467.743319190608</v>
      </c>
      <c r="I402" s="9">
        <f t="shared" si="26"/>
        <v>0</v>
      </c>
      <c r="J402" s="117">
        <f t="shared" si="27"/>
        <v>0</v>
      </c>
      <c r="K402" s="83">
        <f t="shared" si="24"/>
        <v>1152.6547908624484</v>
      </c>
      <c r="L402" s="10">
        <f t="shared" si="25"/>
        <v>1152.6547908624484</v>
      </c>
    </row>
    <row r="403" spans="1:12" x14ac:dyDescent="0.45">
      <c r="A403" s="80" t="s">
        <v>595</v>
      </c>
      <c r="B403" s="77" t="s">
        <v>626</v>
      </c>
      <c r="C403" s="77" t="s">
        <v>318</v>
      </c>
      <c r="D403" s="77" t="s">
        <v>76</v>
      </c>
      <c r="E403" s="106">
        <v>4.9278664312266436</v>
      </c>
      <c r="F403" s="83">
        <v>5223.5384171002424</v>
      </c>
      <c r="G403" s="8">
        <v>6090.8429089961319</v>
      </c>
      <c r="H403" s="115">
        <v>6899.0130037173012</v>
      </c>
      <c r="I403" s="9">
        <f t="shared" si="26"/>
        <v>0.83396226415094343</v>
      </c>
      <c r="J403" s="117">
        <f t="shared" si="27"/>
        <v>0.679245283018868</v>
      </c>
      <c r="K403" s="83">
        <f t="shared" si="24"/>
        <v>867.30449189588944</v>
      </c>
      <c r="L403" s="10">
        <f t="shared" si="25"/>
        <v>1675.4745866170588</v>
      </c>
    </row>
    <row r="404" spans="1:12" x14ac:dyDescent="0.45">
      <c r="A404" s="80" t="s">
        <v>595</v>
      </c>
      <c r="B404" s="77" t="s">
        <v>626</v>
      </c>
      <c r="C404" s="77" t="s">
        <v>322</v>
      </c>
      <c r="D404" s="77" t="s">
        <v>76</v>
      </c>
      <c r="E404" s="106">
        <v>2.5468799300411522</v>
      </c>
      <c r="F404" s="83">
        <v>25.468799300411522</v>
      </c>
      <c r="G404" s="8">
        <v>28.015679230452676</v>
      </c>
      <c r="H404" s="115">
        <v>25.468799300411522</v>
      </c>
      <c r="I404" s="9">
        <f t="shared" si="26"/>
        <v>0.89999999999999991</v>
      </c>
      <c r="J404" s="117">
        <f t="shared" si="27"/>
        <v>1</v>
      </c>
      <c r="K404" s="83">
        <f t="shared" si="24"/>
        <v>2.546879930041154</v>
      </c>
      <c r="L404" s="10">
        <f t="shared" si="25"/>
        <v>0</v>
      </c>
    </row>
    <row r="405" spans="1:12" x14ac:dyDescent="0.45">
      <c r="A405" s="80" t="s">
        <v>595</v>
      </c>
      <c r="B405" s="77" t="s">
        <v>626</v>
      </c>
      <c r="C405" s="77" t="s">
        <v>317</v>
      </c>
      <c r="D405" s="77" t="s">
        <v>76</v>
      </c>
      <c r="E405" s="106">
        <v>3.1991497791638062</v>
      </c>
      <c r="F405" s="83">
        <v>294.32177968307019</v>
      </c>
      <c r="G405" s="8">
        <v>108.77109249156941</v>
      </c>
      <c r="H405" s="115">
        <v>204.74558586648359</v>
      </c>
      <c r="I405" s="9">
        <f t="shared" si="26"/>
        <v>0.36956521739130421</v>
      </c>
      <c r="J405" s="117">
        <f t="shared" si="27"/>
        <v>0.69565217391304346</v>
      </c>
      <c r="K405" s="83">
        <f t="shared" si="24"/>
        <v>185.5506871915008</v>
      </c>
      <c r="L405" s="10">
        <f t="shared" si="25"/>
        <v>89.576193816586596</v>
      </c>
    </row>
    <row r="406" spans="1:12" x14ac:dyDescent="0.45">
      <c r="A406" s="80" t="s">
        <v>595</v>
      </c>
      <c r="B406" s="77" t="s">
        <v>626</v>
      </c>
      <c r="C406" s="77" t="s">
        <v>320</v>
      </c>
      <c r="D406" s="77" t="s">
        <v>76</v>
      </c>
      <c r="E406" s="106">
        <v>5.0792505442404368</v>
      </c>
      <c r="F406" s="83">
        <v>12855.583127472546</v>
      </c>
      <c r="G406" s="8">
        <v>29998.053714284018</v>
      </c>
      <c r="H406" s="115">
        <v>20063.039649749724</v>
      </c>
      <c r="I406" s="9">
        <f t="shared" si="26"/>
        <v>0</v>
      </c>
      <c r="J406" s="117">
        <f t="shared" si="27"/>
        <v>0.4393520347688662</v>
      </c>
      <c r="K406" s="83">
        <f t="shared" si="24"/>
        <v>12855.583127472546</v>
      </c>
      <c r="L406" s="10">
        <f t="shared" si="25"/>
        <v>7207.456522277178</v>
      </c>
    </row>
    <row r="407" spans="1:12" x14ac:dyDescent="0.45">
      <c r="A407" s="80" t="s">
        <v>595</v>
      </c>
      <c r="B407" s="77" t="s">
        <v>626</v>
      </c>
      <c r="C407" s="77" t="s">
        <v>323</v>
      </c>
      <c r="D407" s="77" t="s">
        <v>76</v>
      </c>
      <c r="E407" s="106">
        <v>3.0145029619100385</v>
      </c>
      <c r="F407" s="83">
        <v>45.217544428650577</v>
      </c>
      <c r="G407" s="8">
        <v>39.188538504830504</v>
      </c>
      <c r="H407" s="115">
        <v>87.420585895391113</v>
      </c>
      <c r="I407" s="9">
        <f t="shared" si="26"/>
        <v>0.8666666666666667</v>
      </c>
      <c r="J407" s="117">
        <f t="shared" si="27"/>
        <v>6.6666666666666652E-2</v>
      </c>
      <c r="K407" s="83">
        <f t="shared" si="24"/>
        <v>6.0290059238200726</v>
      </c>
      <c r="L407" s="10">
        <f t="shared" si="25"/>
        <v>42.203041466740537</v>
      </c>
    </row>
    <row r="408" spans="1:12" x14ac:dyDescent="0.45">
      <c r="A408" s="80" t="s">
        <v>595</v>
      </c>
      <c r="B408" s="77" t="s">
        <v>626</v>
      </c>
      <c r="C408" s="77" t="s">
        <v>319</v>
      </c>
      <c r="D408" s="77" t="s">
        <v>76</v>
      </c>
      <c r="E408" s="106">
        <v>4.0386228300616018</v>
      </c>
      <c r="F408" s="83">
        <v>205.96976433314168</v>
      </c>
      <c r="G408" s="8">
        <v>605.79342450924025</v>
      </c>
      <c r="H408" s="115">
        <v>646.17965280985629</v>
      </c>
      <c r="I408" s="9">
        <f t="shared" si="26"/>
        <v>0</v>
      </c>
      <c r="J408" s="117">
        <f t="shared" si="27"/>
        <v>0</v>
      </c>
      <c r="K408" s="83">
        <f t="shared" si="24"/>
        <v>205.96976433314168</v>
      </c>
      <c r="L408" s="10">
        <f t="shared" si="25"/>
        <v>205.96976433314168</v>
      </c>
    </row>
    <row r="409" spans="1:12" x14ac:dyDescent="0.45">
      <c r="A409" s="80" t="s">
        <v>598</v>
      </c>
      <c r="B409" s="77" t="s">
        <v>635</v>
      </c>
      <c r="C409" s="77" t="s">
        <v>555</v>
      </c>
      <c r="D409" s="77" t="s">
        <v>76</v>
      </c>
      <c r="E409" s="106">
        <v>6.4902428571428574</v>
      </c>
      <c r="F409" s="83">
        <v>0</v>
      </c>
      <c r="G409" s="8">
        <v>0</v>
      </c>
      <c r="H409" s="115">
        <v>0</v>
      </c>
      <c r="I409" s="9">
        <f t="shared" si="26"/>
        <v>1</v>
      </c>
      <c r="J409" s="117">
        <f t="shared" si="27"/>
        <v>1</v>
      </c>
      <c r="K409" s="83">
        <f t="shared" si="24"/>
        <v>0</v>
      </c>
      <c r="L409" s="10">
        <f t="shared" si="25"/>
        <v>0</v>
      </c>
    </row>
    <row r="410" spans="1:12" x14ac:dyDescent="0.45">
      <c r="A410" s="80" t="s">
        <v>598</v>
      </c>
      <c r="B410" s="77" t="s">
        <v>635</v>
      </c>
      <c r="C410" s="77" t="s">
        <v>554</v>
      </c>
      <c r="D410" s="77" t="s">
        <v>76</v>
      </c>
      <c r="E410" s="106">
        <v>10.703357142857147</v>
      </c>
      <c r="F410" s="83">
        <v>0</v>
      </c>
      <c r="G410" s="8">
        <v>10.703357142857147</v>
      </c>
      <c r="H410" s="115">
        <v>0</v>
      </c>
      <c r="I410" s="9">
        <f t="shared" si="26"/>
        <v>1</v>
      </c>
      <c r="J410" s="117">
        <f t="shared" si="27"/>
        <v>1</v>
      </c>
      <c r="K410" s="83">
        <f t="shared" si="24"/>
        <v>0</v>
      </c>
      <c r="L410" s="10">
        <f t="shared" si="25"/>
        <v>0</v>
      </c>
    </row>
    <row r="411" spans="1:12" x14ac:dyDescent="0.45">
      <c r="A411" s="80" t="s">
        <v>598</v>
      </c>
      <c r="B411" s="77" t="s">
        <v>635</v>
      </c>
      <c r="C411" s="77" t="s">
        <v>396</v>
      </c>
      <c r="D411" s="77" t="s">
        <v>76</v>
      </c>
      <c r="E411" s="106">
        <v>13.198752329277269</v>
      </c>
      <c r="F411" s="83">
        <v>0</v>
      </c>
      <c r="G411" s="8">
        <v>26.397504658554539</v>
      </c>
      <c r="H411" s="115">
        <v>0</v>
      </c>
      <c r="I411" s="9">
        <f t="shared" si="26"/>
        <v>1</v>
      </c>
      <c r="J411" s="117">
        <f t="shared" si="27"/>
        <v>1</v>
      </c>
      <c r="K411" s="83">
        <f t="shared" si="24"/>
        <v>0</v>
      </c>
      <c r="L411" s="10">
        <f t="shared" si="25"/>
        <v>0</v>
      </c>
    </row>
    <row r="412" spans="1:12" x14ac:dyDescent="0.45">
      <c r="A412" s="80" t="s">
        <v>598</v>
      </c>
      <c r="B412" s="77" t="s">
        <v>635</v>
      </c>
      <c r="C412" s="77" t="s">
        <v>556</v>
      </c>
      <c r="D412" s="77" t="s">
        <v>76</v>
      </c>
      <c r="E412" s="106">
        <v>4.0340142857142878</v>
      </c>
      <c r="F412" s="83">
        <v>0</v>
      </c>
      <c r="G412" s="8">
        <v>0</v>
      </c>
      <c r="H412" s="115">
        <v>0</v>
      </c>
      <c r="I412" s="9">
        <f t="shared" si="26"/>
        <v>1</v>
      </c>
      <c r="J412" s="117">
        <f t="shared" si="27"/>
        <v>1</v>
      </c>
      <c r="K412" s="83">
        <f t="shared" si="24"/>
        <v>0</v>
      </c>
      <c r="L412" s="10">
        <f t="shared" si="25"/>
        <v>0</v>
      </c>
    </row>
    <row r="413" spans="1:12" x14ac:dyDescent="0.45">
      <c r="A413" s="80" t="s">
        <v>598</v>
      </c>
      <c r="B413" s="77" t="s">
        <v>635</v>
      </c>
      <c r="C413" s="77" t="s">
        <v>398</v>
      </c>
      <c r="D413" s="77" t="s">
        <v>76</v>
      </c>
      <c r="E413" s="106">
        <v>8.1021428571428586</v>
      </c>
      <c r="F413" s="83">
        <v>0</v>
      </c>
      <c r="G413" s="8">
        <v>0</v>
      </c>
      <c r="H413" s="115">
        <v>0</v>
      </c>
      <c r="I413" s="9">
        <f t="shared" si="26"/>
        <v>1</v>
      </c>
      <c r="J413" s="117">
        <f t="shared" si="27"/>
        <v>1</v>
      </c>
      <c r="K413" s="83">
        <f t="shared" si="24"/>
        <v>0</v>
      </c>
      <c r="L413" s="10">
        <f t="shared" si="25"/>
        <v>0</v>
      </c>
    </row>
    <row r="414" spans="1:12" x14ac:dyDescent="0.45">
      <c r="A414" s="80" t="s">
        <v>598</v>
      </c>
      <c r="B414" s="77" t="s">
        <v>635</v>
      </c>
      <c r="C414" s="77" t="s">
        <v>397</v>
      </c>
      <c r="D414" s="77" t="s">
        <v>76</v>
      </c>
      <c r="E414" s="106">
        <v>15.037655570233136</v>
      </c>
      <c r="F414" s="83">
        <v>0</v>
      </c>
      <c r="G414" s="8">
        <v>90.225933421398821</v>
      </c>
      <c r="H414" s="115">
        <v>0</v>
      </c>
      <c r="I414" s="9">
        <f t="shared" si="26"/>
        <v>1</v>
      </c>
      <c r="J414" s="117">
        <f t="shared" si="27"/>
        <v>1</v>
      </c>
      <c r="K414" s="83">
        <f t="shared" si="24"/>
        <v>0</v>
      </c>
      <c r="L414" s="10">
        <f t="shared" si="25"/>
        <v>0</v>
      </c>
    </row>
    <row r="415" spans="1:12" x14ac:dyDescent="0.45">
      <c r="A415" s="80" t="s">
        <v>598</v>
      </c>
      <c r="B415" s="77" t="s">
        <v>660</v>
      </c>
      <c r="C415" s="77" t="s">
        <v>557</v>
      </c>
      <c r="D415" s="77" t="s">
        <v>76</v>
      </c>
      <c r="E415" s="106">
        <v>1.9229999999999998</v>
      </c>
      <c r="F415" s="83">
        <v>0</v>
      </c>
      <c r="G415" s="8">
        <v>132.68699999999998</v>
      </c>
      <c r="H415" s="115">
        <v>76.919999999999987</v>
      </c>
      <c r="I415" s="9">
        <f t="shared" si="26"/>
        <v>1</v>
      </c>
      <c r="J415" s="117">
        <f t="shared" si="27"/>
        <v>1</v>
      </c>
      <c r="K415" s="83">
        <f t="shared" si="24"/>
        <v>0</v>
      </c>
      <c r="L415" s="10">
        <f t="shared" si="25"/>
        <v>0</v>
      </c>
    </row>
    <row r="416" spans="1:12" x14ac:dyDescent="0.45">
      <c r="A416" s="80" t="s">
        <v>598</v>
      </c>
      <c r="B416" s="77" t="s">
        <v>660</v>
      </c>
      <c r="C416" s="77" t="s">
        <v>559</v>
      </c>
      <c r="D416" s="77" t="s">
        <v>76</v>
      </c>
      <c r="E416" s="106">
        <v>57.197799999999994</v>
      </c>
      <c r="F416" s="83">
        <v>1429.9449999999999</v>
      </c>
      <c r="G416" s="8">
        <v>1487.1427999999999</v>
      </c>
      <c r="H416" s="115">
        <v>2573.9009999999998</v>
      </c>
      <c r="I416" s="9">
        <f t="shared" si="26"/>
        <v>0.96000000000000008</v>
      </c>
      <c r="J416" s="117">
        <f t="shared" si="27"/>
        <v>0.20000000000000007</v>
      </c>
      <c r="K416" s="83">
        <f t="shared" si="24"/>
        <v>57.197799999999916</v>
      </c>
      <c r="L416" s="10">
        <f t="shared" si="25"/>
        <v>1143.9559999999999</v>
      </c>
    </row>
    <row r="417" spans="1:12" x14ac:dyDescent="0.45">
      <c r="A417" s="80" t="s">
        <v>598</v>
      </c>
      <c r="B417" s="77" t="s">
        <v>660</v>
      </c>
      <c r="C417" s="77" t="s">
        <v>558</v>
      </c>
      <c r="D417" s="77" t="s">
        <v>76</v>
      </c>
      <c r="E417" s="106">
        <v>1.8634999999999997</v>
      </c>
      <c r="F417" s="83">
        <v>67.085999999999984</v>
      </c>
      <c r="G417" s="8">
        <v>462.14799999999991</v>
      </c>
      <c r="H417" s="115">
        <v>204.98499999999996</v>
      </c>
      <c r="I417" s="9">
        <f t="shared" si="26"/>
        <v>0</v>
      </c>
      <c r="J417" s="117">
        <f t="shared" si="27"/>
        <v>0</v>
      </c>
      <c r="K417" s="83">
        <f t="shared" si="24"/>
        <v>67.085999999999984</v>
      </c>
      <c r="L417" s="10">
        <f t="shared" si="25"/>
        <v>67.085999999999984</v>
      </c>
    </row>
    <row r="418" spans="1:12" x14ac:dyDescent="0.45">
      <c r="A418" s="80" t="s">
        <v>598</v>
      </c>
      <c r="B418" s="77" t="s">
        <v>660</v>
      </c>
      <c r="C418" s="77" t="s">
        <v>564</v>
      </c>
      <c r="D418" s="77" t="s">
        <v>76</v>
      </c>
      <c r="E418" s="106">
        <v>6.8889999999999985</v>
      </c>
      <c r="F418" s="83">
        <v>199.78099999999995</v>
      </c>
      <c r="G418" s="8">
        <v>337.56099999999992</v>
      </c>
      <c r="H418" s="115">
        <v>344.44999999999993</v>
      </c>
      <c r="I418" s="9">
        <f t="shared" si="26"/>
        <v>0.31034482758620685</v>
      </c>
      <c r="J418" s="117">
        <f t="shared" si="27"/>
        <v>0.27586206896551713</v>
      </c>
      <c r="K418" s="83">
        <f t="shared" si="24"/>
        <v>137.77999999999997</v>
      </c>
      <c r="L418" s="10">
        <f t="shared" si="25"/>
        <v>144.66899999999998</v>
      </c>
    </row>
    <row r="419" spans="1:12" x14ac:dyDescent="0.45">
      <c r="A419" s="80" t="s">
        <v>598</v>
      </c>
      <c r="B419" s="77" t="s">
        <v>660</v>
      </c>
      <c r="C419" s="77" t="s">
        <v>562</v>
      </c>
      <c r="D419" s="77" t="s">
        <v>76</v>
      </c>
      <c r="E419" s="106">
        <v>58.085999999999999</v>
      </c>
      <c r="F419" s="83">
        <v>3078.558</v>
      </c>
      <c r="G419" s="8">
        <v>2730.0419999999999</v>
      </c>
      <c r="H419" s="115">
        <v>3485.16</v>
      </c>
      <c r="I419" s="9">
        <f t="shared" si="26"/>
        <v>0.8867924528301887</v>
      </c>
      <c r="J419" s="117">
        <f t="shared" si="27"/>
        <v>0.86792452830188682</v>
      </c>
      <c r="K419" s="83">
        <f t="shared" si="24"/>
        <v>348.51600000000008</v>
      </c>
      <c r="L419" s="10">
        <f t="shared" si="25"/>
        <v>406.60199999999986</v>
      </c>
    </row>
    <row r="420" spans="1:12" x14ac:dyDescent="0.45">
      <c r="A420" s="80" t="s">
        <v>598</v>
      </c>
      <c r="B420" s="77" t="s">
        <v>660</v>
      </c>
      <c r="C420" s="77" t="s">
        <v>563</v>
      </c>
      <c r="D420" s="77" t="s">
        <v>76</v>
      </c>
      <c r="E420" s="106">
        <v>9.0399999999999991</v>
      </c>
      <c r="F420" s="83">
        <v>2531.1999999999998</v>
      </c>
      <c r="G420" s="8">
        <v>2504.08</v>
      </c>
      <c r="H420" s="115">
        <v>2260</v>
      </c>
      <c r="I420" s="9">
        <f t="shared" si="26"/>
        <v>0.98928571428571432</v>
      </c>
      <c r="J420" s="117">
        <f t="shared" si="27"/>
        <v>0.8928571428571429</v>
      </c>
      <c r="K420" s="83">
        <f t="shared" si="24"/>
        <v>27.119999999999891</v>
      </c>
      <c r="L420" s="10">
        <f t="shared" si="25"/>
        <v>271.19999999999982</v>
      </c>
    </row>
    <row r="421" spans="1:12" x14ac:dyDescent="0.45">
      <c r="A421" s="80" t="s">
        <v>598</v>
      </c>
      <c r="B421" s="77" t="s">
        <v>660</v>
      </c>
      <c r="C421" s="77" t="s">
        <v>561</v>
      </c>
      <c r="D421" s="77" t="s">
        <v>76</v>
      </c>
      <c r="E421" s="106">
        <v>87.346999999999994</v>
      </c>
      <c r="F421" s="83">
        <v>4105.3089999999993</v>
      </c>
      <c r="G421" s="8">
        <v>5153.473</v>
      </c>
      <c r="H421" s="115">
        <v>6551.0249999999996</v>
      </c>
      <c r="I421" s="9">
        <f t="shared" si="26"/>
        <v>0.74468085106382964</v>
      </c>
      <c r="J421" s="117">
        <f t="shared" si="27"/>
        <v>0.40425531914893598</v>
      </c>
      <c r="K421" s="83">
        <f t="shared" si="24"/>
        <v>1048.1640000000007</v>
      </c>
      <c r="L421" s="10">
        <f t="shared" si="25"/>
        <v>2445.7160000000003</v>
      </c>
    </row>
    <row r="422" spans="1:12" x14ac:dyDescent="0.45">
      <c r="A422" s="80" t="s">
        <v>598</v>
      </c>
      <c r="B422" s="77" t="s">
        <v>660</v>
      </c>
      <c r="C422" s="77" t="s">
        <v>566</v>
      </c>
      <c r="D422" s="77" t="s">
        <v>76</v>
      </c>
      <c r="E422" s="106">
        <v>64.974999999999994</v>
      </c>
      <c r="F422" s="83">
        <v>3248.7499999999995</v>
      </c>
      <c r="G422" s="8">
        <v>3313.7249999999999</v>
      </c>
      <c r="H422" s="115">
        <v>4548.25</v>
      </c>
      <c r="I422" s="9">
        <f t="shared" si="26"/>
        <v>0.97999999999999987</v>
      </c>
      <c r="J422" s="117">
        <f t="shared" si="27"/>
        <v>0.59999999999999987</v>
      </c>
      <c r="K422" s="83">
        <f t="shared" si="24"/>
        <v>64.975000000000364</v>
      </c>
      <c r="L422" s="10">
        <f t="shared" si="25"/>
        <v>1299.5000000000005</v>
      </c>
    </row>
    <row r="423" spans="1:12" x14ac:dyDescent="0.45">
      <c r="A423" s="80" t="s">
        <v>598</v>
      </c>
      <c r="B423" s="77" t="s">
        <v>660</v>
      </c>
      <c r="C423" s="77" t="s">
        <v>565</v>
      </c>
      <c r="D423" s="77" t="s">
        <v>76</v>
      </c>
      <c r="E423" s="106">
        <v>20.340000000000007</v>
      </c>
      <c r="F423" s="83">
        <v>752.58000000000027</v>
      </c>
      <c r="G423" s="8">
        <v>1403.4600000000005</v>
      </c>
      <c r="H423" s="115">
        <v>1017.0000000000003</v>
      </c>
      <c r="I423" s="9">
        <f t="shared" si="26"/>
        <v>0.1351351351351352</v>
      </c>
      <c r="J423" s="117">
        <f t="shared" si="27"/>
        <v>0.64864864864864868</v>
      </c>
      <c r="K423" s="83">
        <f t="shared" si="24"/>
        <v>650.88000000000022</v>
      </c>
      <c r="L423" s="10">
        <f t="shared" si="25"/>
        <v>264.42000000000007</v>
      </c>
    </row>
    <row r="424" spans="1:12" x14ac:dyDescent="0.45">
      <c r="A424" s="80" t="s">
        <v>598</v>
      </c>
      <c r="B424" s="77" t="s">
        <v>660</v>
      </c>
      <c r="C424" s="77" t="s">
        <v>560</v>
      </c>
      <c r="D424" s="77" t="s">
        <v>76</v>
      </c>
      <c r="E424" s="106">
        <v>16.95</v>
      </c>
      <c r="F424" s="83">
        <v>0</v>
      </c>
      <c r="G424" s="8">
        <v>983.09999999999991</v>
      </c>
      <c r="H424" s="115">
        <v>2796.75</v>
      </c>
      <c r="I424" s="9">
        <f t="shared" si="26"/>
        <v>1</v>
      </c>
      <c r="J424" s="117">
        <f t="shared" si="27"/>
        <v>1</v>
      </c>
      <c r="K424" s="83">
        <f t="shared" si="24"/>
        <v>0</v>
      </c>
      <c r="L424" s="10">
        <f t="shared" si="25"/>
        <v>0</v>
      </c>
    </row>
    <row r="425" spans="1:12" x14ac:dyDescent="0.45">
      <c r="A425" s="80" t="s">
        <v>598</v>
      </c>
      <c r="B425" s="77" t="s">
        <v>636</v>
      </c>
      <c r="C425" s="77" t="s">
        <v>401</v>
      </c>
      <c r="D425" s="77" t="s">
        <v>76</v>
      </c>
      <c r="E425" s="106">
        <v>1.6344419558248773</v>
      </c>
      <c r="F425" s="83">
        <v>230.45631577130769</v>
      </c>
      <c r="G425" s="8">
        <v>681.56229557897382</v>
      </c>
      <c r="H425" s="115">
        <v>326.88839116497547</v>
      </c>
      <c r="I425" s="9">
        <f t="shared" si="26"/>
        <v>0</v>
      </c>
      <c r="J425" s="117">
        <f t="shared" si="27"/>
        <v>0.5815602836879431</v>
      </c>
      <c r="K425" s="83">
        <f t="shared" si="24"/>
        <v>230.45631577130769</v>
      </c>
      <c r="L425" s="10">
        <f t="shared" si="25"/>
        <v>96.432075393667787</v>
      </c>
    </row>
    <row r="426" spans="1:12" x14ac:dyDescent="0.45">
      <c r="A426" s="80" t="s">
        <v>598</v>
      </c>
      <c r="B426" s="77" t="s">
        <v>636</v>
      </c>
      <c r="C426" s="77" t="s">
        <v>402</v>
      </c>
      <c r="D426" s="77" t="s">
        <v>76</v>
      </c>
      <c r="E426" s="106">
        <v>4.8571</v>
      </c>
      <c r="F426" s="83">
        <v>359.42540000000002</v>
      </c>
      <c r="G426" s="8">
        <v>529.4239</v>
      </c>
      <c r="H426" s="115">
        <v>509.99549999999999</v>
      </c>
      <c r="I426" s="9">
        <f t="shared" si="26"/>
        <v>0.5270270270270272</v>
      </c>
      <c r="J426" s="117">
        <f t="shared" si="27"/>
        <v>0.58108108108108114</v>
      </c>
      <c r="K426" s="83">
        <f t="shared" si="24"/>
        <v>169.99849999999998</v>
      </c>
      <c r="L426" s="10">
        <f t="shared" si="25"/>
        <v>150.57009999999997</v>
      </c>
    </row>
    <row r="427" spans="1:12" x14ac:dyDescent="0.45">
      <c r="A427" s="80" t="s">
        <v>598</v>
      </c>
      <c r="B427" s="77" t="s">
        <v>636</v>
      </c>
      <c r="C427" s="77" t="s">
        <v>399</v>
      </c>
      <c r="D427" s="77" t="s">
        <v>76</v>
      </c>
      <c r="E427" s="106">
        <v>2.8460834898444882</v>
      </c>
      <c r="F427" s="83">
        <v>569.21669796889762</v>
      </c>
      <c r="G427" s="8">
        <v>654.59920266423228</v>
      </c>
      <c r="H427" s="115">
        <v>853.82504695334649</v>
      </c>
      <c r="I427" s="9">
        <f t="shared" si="26"/>
        <v>0.85</v>
      </c>
      <c r="J427" s="117">
        <f t="shared" si="27"/>
        <v>0.49999999999999989</v>
      </c>
      <c r="K427" s="83">
        <f t="shared" si="24"/>
        <v>85.38250469533466</v>
      </c>
      <c r="L427" s="10">
        <f t="shared" si="25"/>
        <v>284.60834898444887</v>
      </c>
    </row>
    <row r="428" spans="1:12" x14ac:dyDescent="0.45">
      <c r="A428" s="80" t="s">
        <v>598</v>
      </c>
      <c r="B428" s="77" t="s">
        <v>636</v>
      </c>
      <c r="C428" s="77" t="s">
        <v>403</v>
      </c>
      <c r="D428" s="77" t="s">
        <v>76</v>
      </c>
      <c r="E428" s="106">
        <v>3.099740124928569</v>
      </c>
      <c r="F428" s="83">
        <v>86200.673134138575</v>
      </c>
      <c r="G428" s="8">
        <v>97322.540702382277</v>
      </c>
      <c r="H428" s="115">
        <v>105391.16424757135</v>
      </c>
      <c r="I428" s="9">
        <f t="shared" si="26"/>
        <v>0.87097702182746595</v>
      </c>
      <c r="J428" s="117">
        <f t="shared" si="27"/>
        <v>0.7773742313639469</v>
      </c>
      <c r="K428" s="83">
        <f t="shared" si="24"/>
        <v>11121.867568243702</v>
      </c>
      <c r="L428" s="10">
        <f t="shared" si="25"/>
        <v>19190.49111343277</v>
      </c>
    </row>
    <row r="429" spans="1:12" x14ac:dyDescent="0.45">
      <c r="A429" s="80" t="s">
        <v>598</v>
      </c>
      <c r="B429" s="77" t="s">
        <v>636</v>
      </c>
      <c r="C429" s="77" t="s">
        <v>400</v>
      </c>
      <c r="D429" s="77" t="s">
        <v>76</v>
      </c>
      <c r="E429" s="106">
        <v>4.4759238404621566</v>
      </c>
      <c r="F429" s="83">
        <v>604.24971846239112</v>
      </c>
      <c r="G429" s="8">
        <v>3030.2004399928801</v>
      </c>
      <c r="H429" s="115">
        <v>2596.0358274680507</v>
      </c>
      <c r="I429" s="9">
        <f t="shared" si="26"/>
        <v>0</v>
      </c>
      <c r="J429" s="117">
        <f t="shared" si="27"/>
        <v>0</v>
      </c>
      <c r="K429" s="83">
        <f t="shared" si="24"/>
        <v>604.24971846239112</v>
      </c>
      <c r="L429" s="10">
        <f t="shared" si="25"/>
        <v>604.24971846239112</v>
      </c>
    </row>
    <row r="430" spans="1:12" x14ac:dyDescent="0.45">
      <c r="A430" s="80" t="s">
        <v>598</v>
      </c>
      <c r="B430" s="77" t="s">
        <v>636</v>
      </c>
      <c r="C430" s="77" t="s">
        <v>404</v>
      </c>
      <c r="D430" s="77" t="s">
        <v>76</v>
      </c>
      <c r="E430" s="106">
        <v>3.4033999999999995</v>
      </c>
      <c r="F430" s="83">
        <v>163.36319999999998</v>
      </c>
      <c r="G430" s="8">
        <v>156.55639999999997</v>
      </c>
      <c r="H430" s="115">
        <v>68.067999999999984</v>
      </c>
      <c r="I430" s="9">
        <f t="shared" si="26"/>
        <v>0.95833333333333326</v>
      </c>
      <c r="J430" s="117">
        <f t="shared" si="27"/>
        <v>0.41666666666666663</v>
      </c>
      <c r="K430" s="83">
        <f t="shared" si="24"/>
        <v>6.8068000000000097</v>
      </c>
      <c r="L430" s="10">
        <f t="shared" si="25"/>
        <v>95.295199999999994</v>
      </c>
    </row>
    <row r="431" spans="1:12" x14ac:dyDescent="0.45">
      <c r="A431" s="80" t="s">
        <v>598</v>
      </c>
      <c r="B431" s="77" t="s">
        <v>636</v>
      </c>
      <c r="C431" s="77" t="s">
        <v>405</v>
      </c>
      <c r="D431" s="77" t="s">
        <v>76</v>
      </c>
      <c r="E431" s="106">
        <v>5.5930000000000009</v>
      </c>
      <c r="F431" s="83">
        <v>128.63900000000001</v>
      </c>
      <c r="G431" s="8">
        <v>279.65000000000003</v>
      </c>
      <c r="H431" s="115">
        <v>167.79000000000002</v>
      </c>
      <c r="I431" s="9">
        <f t="shared" si="26"/>
        <v>0</v>
      </c>
      <c r="J431" s="117">
        <f t="shared" si="27"/>
        <v>0.69565217391304346</v>
      </c>
      <c r="K431" s="83">
        <f t="shared" si="24"/>
        <v>128.63900000000001</v>
      </c>
      <c r="L431" s="10">
        <f t="shared" si="25"/>
        <v>39.15100000000001</v>
      </c>
    </row>
    <row r="432" spans="1:12" x14ac:dyDescent="0.45">
      <c r="A432" s="80" t="s">
        <v>598</v>
      </c>
      <c r="B432" s="77" t="s">
        <v>636</v>
      </c>
      <c r="C432" s="77" t="s">
        <v>407</v>
      </c>
      <c r="D432" s="77" t="s">
        <v>76</v>
      </c>
      <c r="E432" s="106">
        <v>10.983700000000001</v>
      </c>
      <c r="F432" s="83">
        <v>7743.5085000000008</v>
      </c>
      <c r="G432" s="8">
        <v>12488.466900000001</v>
      </c>
      <c r="H432" s="115">
        <v>9336.1450000000004</v>
      </c>
      <c r="I432" s="9">
        <f t="shared" si="26"/>
        <v>0.38723404255319149</v>
      </c>
      <c r="J432" s="117">
        <f t="shared" si="27"/>
        <v>0.79432624113475181</v>
      </c>
      <c r="K432" s="83">
        <f t="shared" si="24"/>
        <v>4744.9584000000004</v>
      </c>
      <c r="L432" s="10">
        <f t="shared" si="25"/>
        <v>1592.6364999999996</v>
      </c>
    </row>
    <row r="433" spans="1:12" x14ac:dyDescent="0.45">
      <c r="A433" s="80" t="s">
        <v>598</v>
      </c>
      <c r="B433" s="77" t="s">
        <v>636</v>
      </c>
      <c r="C433" s="77" t="s">
        <v>406</v>
      </c>
      <c r="D433" s="77" t="s">
        <v>76</v>
      </c>
      <c r="E433" s="106">
        <v>9.912700000000001</v>
      </c>
      <c r="F433" s="83">
        <v>644.32550000000003</v>
      </c>
      <c r="G433" s="8">
        <v>2289.8337000000001</v>
      </c>
      <c r="H433" s="115">
        <v>1387.7780000000002</v>
      </c>
      <c r="I433" s="9">
        <f t="shared" si="26"/>
        <v>0</v>
      </c>
      <c r="J433" s="117">
        <f t="shared" si="27"/>
        <v>0</v>
      </c>
      <c r="K433" s="83">
        <f t="shared" si="24"/>
        <v>644.32550000000003</v>
      </c>
      <c r="L433" s="10">
        <f t="shared" si="25"/>
        <v>644.32550000000003</v>
      </c>
    </row>
    <row r="434" spans="1:12" x14ac:dyDescent="0.45">
      <c r="A434" s="80" t="s">
        <v>600</v>
      </c>
      <c r="B434" s="77" t="s">
        <v>648</v>
      </c>
      <c r="C434" s="77" t="s">
        <v>513</v>
      </c>
      <c r="D434" s="77" t="s">
        <v>76</v>
      </c>
      <c r="E434" s="106">
        <v>129.75</v>
      </c>
      <c r="F434" s="8">
        <v>0</v>
      </c>
      <c r="G434" s="8">
        <v>129.75</v>
      </c>
      <c r="H434" s="112">
        <v>259.5</v>
      </c>
      <c r="I434" s="9">
        <f t="shared" ref="I434:I435" si="28">IFERROR(1-K434/F434,1)</f>
        <v>1</v>
      </c>
      <c r="J434" s="117">
        <f t="shared" ref="J434:J435" si="29">IFERROR(1-L434/F434,1)</f>
        <v>1</v>
      </c>
      <c r="K434" s="83">
        <f t="shared" ref="K434:K435" si="30">IF(ABS(G434-F434)&gt;F434,F434,ABS(F434-G434))</f>
        <v>0</v>
      </c>
      <c r="L434" s="10">
        <f t="shared" ref="L434:L435" si="31">IF(ABS(H434-F434)&gt;F434,F434,ABS(F434-H434))</f>
        <v>0</v>
      </c>
    </row>
    <row r="435" spans="1:12" x14ac:dyDescent="0.45">
      <c r="A435" s="80" t="s">
        <v>600</v>
      </c>
      <c r="B435" s="77" t="s">
        <v>648</v>
      </c>
      <c r="C435" s="77" t="s">
        <v>506</v>
      </c>
      <c r="D435" s="77" t="s">
        <v>76</v>
      </c>
      <c r="E435" s="106">
        <v>29.368366666666663</v>
      </c>
      <c r="F435" s="8">
        <v>1497.7866999999999</v>
      </c>
      <c r="G435" s="8">
        <v>3024.9417666666664</v>
      </c>
      <c r="H435" s="112">
        <v>881.05099999999993</v>
      </c>
      <c r="I435" s="9">
        <f t="shared" si="28"/>
        <v>0</v>
      </c>
      <c r="J435" s="117">
        <f t="shared" si="29"/>
        <v>0.58823529411764708</v>
      </c>
      <c r="K435" s="83">
        <f t="shared" si="30"/>
        <v>1497.7866999999999</v>
      </c>
      <c r="L435" s="10">
        <f t="shared" si="31"/>
        <v>616.73569999999995</v>
      </c>
    </row>
    <row r="436" spans="1:12" x14ac:dyDescent="0.45">
      <c r="A436" s="80" t="s">
        <v>600</v>
      </c>
      <c r="B436" s="77" t="s">
        <v>648</v>
      </c>
      <c r="C436" s="77" t="s">
        <v>507</v>
      </c>
      <c r="D436" s="77" t="s">
        <v>76</v>
      </c>
      <c r="E436" s="106">
        <v>112.58</v>
      </c>
      <c r="F436" s="8">
        <v>2476.7599999999998</v>
      </c>
      <c r="G436" s="8">
        <v>4503.2</v>
      </c>
      <c r="H436" s="112">
        <v>3377.4</v>
      </c>
      <c r="I436" s="9">
        <f t="shared" ref="I436:I463" si="32">IFERROR(1-K436/F436,1)</f>
        <v>0.18181818181818177</v>
      </c>
      <c r="J436" s="117">
        <f t="shared" ref="J436:J463" si="33">IFERROR(1-L436/F436,1)</f>
        <v>0.63636363636363624</v>
      </c>
      <c r="K436" s="83">
        <f t="shared" ref="K436:K463" si="34">IF(ABS(G436-F436)&gt;F436,F436,ABS(F436-G436))</f>
        <v>2026.44</v>
      </c>
      <c r="L436" s="10">
        <f t="shared" ref="L436:L463" si="35">IF(ABS(H436-F436)&gt;F436,F436,ABS(F436-H436))</f>
        <v>900.64000000000033</v>
      </c>
    </row>
    <row r="437" spans="1:12" x14ac:dyDescent="0.45">
      <c r="A437" s="80" t="s">
        <v>600</v>
      </c>
      <c r="B437" s="77" t="s">
        <v>648</v>
      </c>
      <c r="C437" s="77" t="s">
        <v>508</v>
      </c>
      <c r="D437" s="77" t="s">
        <v>76</v>
      </c>
      <c r="E437" s="106">
        <v>46.748246874999992</v>
      </c>
      <c r="F437" s="8">
        <v>373.98597499999994</v>
      </c>
      <c r="G437" s="8">
        <v>4628.0764406249991</v>
      </c>
      <c r="H437" s="112">
        <v>2384.1605906249997</v>
      </c>
      <c r="I437" s="9">
        <f t="shared" si="32"/>
        <v>0</v>
      </c>
      <c r="J437" s="117">
        <f t="shared" si="33"/>
        <v>0</v>
      </c>
      <c r="K437" s="83">
        <f t="shared" si="34"/>
        <v>373.98597499999994</v>
      </c>
      <c r="L437" s="10">
        <f t="shared" si="35"/>
        <v>373.98597499999994</v>
      </c>
    </row>
    <row r="438" spans="1:12" x14ac:dyDescent="0.45">
      <c r="A438" s="80" t="s">
        <v>600</v>
      </c>
      <c r="B438" s="77" t="s">
        <v>648</v>
      </c>
      <c r="C438" s="77" t="s">
        <v>509</v>
      </c>
      <c r="D438" s="77" t="s">
        <v>76</v>
      </c>
      <c r="E438" s="106">
        <v>82.647019778241813</v>
      </c>
      <c r="F438" s="8">
        <v>1818.2344351213198</v>
      </c>
      <c r="G438" s="8">
        <v>2644.704632903738</v>
      </c>
      <c r="H438" s="112">
        <v>2066.1754944560453</v>
      </c>
      <c r="I438" s="9">
        <f t="shared" si="32"/>
        <v>0.54545454545454541</v>
      </c>
      <c r="J438" s="117">
        <f t="shared" si="33"/>
        <v>0.86363636363636365</v>
      </c>
      <c r="K438" s="83">
        <f t="shared" si="34"/>
        <v>826.47019778241815</v>
      </c>
      <c r="L438" s="10">
        <f t="shared" si="35"/>
        <v>247.94105933472542</v>
      </c>
    </row>
    <row r="439" spans="1:12" x14ac:dyDescent="0.45">
      <c r="A439" s="80" t="s">
        <v>600</v>
      </c>
      <c r="B439" s="77" t="s">
        <v>648</v>
      </c>
      <c r="C439" s="77" t="s">
        <v>510</v>
      </c>
      <c r="D439" s="77" t="s">
        <v>76</v>
      </c>
      <c r="E439" s="106">
        <v>76.178774999999987</v>
      </c>
      <c r="F439" s="8">
        <v>3123.3297749999997</v>
      </c>
      <c r="G439" s="8">
        <v>457.07264999999995</v>
      </c>
      <c r="H439" s="112">
        <v>761.78774999999985</v>
      </c>
      <c r="I439" s="9">
        <f t="shared" si="32"/>
        <v>0.14634146341463417</v>
      </c>
      <c r="J439" s="117">
        <f t="shared" si="33"/>
        <v>0.24390243902439024</v>
      </c>
      <c r="K439" s="83">
        <f t="shared" si="34"/>
        <v>2666.2571249999996</v>
      </c>
      <c r="L439" s="10">
        <f t="shared" si="35"/>
        <v>2361.5420249999997</v>
      </c>
    </row>
    <row r="440" spans="1:12" x14ac:dyDescent="0.45">
      <c r="A440" s="80" t="s">
        <v>600</v>
      </c>
      <c r="B440" s="77" t="s">
        <v>648</v>
      </c>
      <c r="C440" s="77" t="s">
        <v>511</v>
      </c>
      <c r="D440" s="77" t="s">
        <v>76</v>
      </c>
      <c r="E440" s="106">
        <v>137.82271555148301</v>
      </c>
      <c r="F440" s="8">
        <v>0</v>
      </c>
      <c r="G440" s="8">
        <v>137.82271555148301</v>
      </c>
      <c r="H440" s="112">
        <v>413.46814665444901</v>
      </c>
      <c r="I440" s="9">
        <f t="shared" si="32"/>
        <v>1</v>
      </c>
      <c r="J440" s="117">
        <f t="shared" si="33"/>
        <v>1</v>
      </c>
      <c r="K440" s="83">
        <f t="shared" si="34"/>
        <v>0</v>
      </c>
      <c r="L440" s="10">
        <f t="shared" si="35"/>
        <v>0</v>
      </c>
    </row>
    <row r="441" spans="1:12" x14ac:dyDescent="0.45">
      <c r="A441" s="80" t="s">
        <v>600</v>
      </c>
      <c r="B441" s="77" t="s">
        <v>648</v>
      </c>
      <c r="C441" s="77" t="s">
        <v>504</v>
      </c>
      <c r="D441" s="77" t="s">
        <v>76</v>
      </c>
      <c r="E441" s="106">
        <v>43.5</v>
      </c>
      <c r="F441" s="8">
        <v>652.5</v>
      </c>
      <c r="G441" s="8">
        <v>826.5</v>
      </c>
      <c r="H441" s="112">
        <v>1218</v>
      </c>
      <c r="I441" s="9">
        <f t="shared" si="32"/>
        <v>0.73333333333333339</v>
      </c>
      <c r="J441" s="117">
        <f t="shared" si="33"/>
        <v>0.1333333333333333</v>
      </c>
      <c r="K441" s="83">
        <f t="shared" si="34"/>
        <v>174</v>
      </c>
      <c r="L441" s="10">
        <f t="shared" si="35"/>
        <v>565.5</v>
      </c>
    </row>
    <row r="442" spans="1:12" x14ac:dyDescent="0.45">
      <c r="A442" s="80" t="s">
        <v>600</v>
      </c>
      <c r="B442" s="77" t="s">
        <v>648</v>
      </c>
      <c r="C442" s="77" t="s">
        <v>505</v>
      </c>
      <c r="D442" s="77" t="s">
        <v>76</v>
      </c>
      <c r="E442" s="106">
        <v>33.234148387096766</v>
      </c>
      <c r="F442" s="8">
        <v>2359.6245354838702</v>
      </c>
      <c r="G442" s="8">
        <v>4220.7368451612892</v>
      </c>
      <c r="H442" s="112">
        <v>1661.7074193548383</v>
      </c>
      <c r="I442" s="9">
        <f t="shared" si="32"/>
        <v>0.21126760563380265</v>
      </c>
      <c r="J442" s="117">
        <f t="shared" si="33"/>
        <v>0.70422535211267612</v>
      </c>
      <c r="K442" s="83">
        <f t="shared" si="34"/>
        <v>1861.112309677419</v>
      </c>
      <c r="L442" s="10">
        <f t="shared" si="35"/>
        <v>697.91711612903191</v>
      </c>
    </row>
    <row r="443" spans="1:12" x14ac:dyDescent="0.45">
      <c r="A443" s="80" t="s">
        <v>600</v>
      </c>
      <c r="B443" s="77" t="s">
        <v>648</v>
      </c>
      <c r="C443" s="77" t="s">
        <v>512</v>
      </c>
      <c r="D443" s="77" t="s">
        <v>76</v>
      </c>
      <c r="E443" s="106">
        <v>146.96447272727272</v>
      </c>
      <c r="F443" s="8">
        <v>1028.751309090909</v>
      </c>
      <c r="G443" s="8">
        <v>2645.3605090909091</v>
      </c>
      <c r="H443" s="112">
        <v>2939.2894545454546</v>
      </c>
      <c r="I443" s="9">
        <f t="shared" si="32"/>
        <v>0</v>
      </c>
      <c r="J443" s="117">
        <f t="shared" si="33"/>
        <v>0</v>
      </c>
      <c r="K443" s="83">
        <f t="shared" si="34"/>
        <v>1028.751309090909</v>
      </c>
      <c r="L443" s="10">
        <f t="shared" si="35"/>
        <v>1028.751309090909</v>
      </c>
    </row>
    <row r="444" spans="1:12" x14ac:dyDescent="0.45">
      <c r="A444" s="80" t="s">
        <v>600</v>
      </c>
      <c r="B444" s="77" t="s">
        <v>648</v>
      </c>
      <c r="C444" s="77" t="s">
        <v>502</v>
      </c>
      <c r="D444" s="77" t="s">
        <v>76</v>
      </c>
      <c r="E444" s="106">
        <v>12.799166666666666</v>
      </c>
      <c r="F444" s="8">
        <v>268.78249999999997</v>
      </c>
      <c r="G444" s="8">
        <v>575.96249999999998</v>
      </c>
      <c r="H444" s="112">
        <v>447.9708333333333</v>
      </c>
      <c r="I444" s="9">
        <f t="shared" si="32"/>
        <v>0</v>
      </c>
      <c r="J444" s="117">
        <f t="shared" si="33"/>
        <v>0.33333333333333326</v>
      </c>
      <c r="K444" s="83">
        <f t="shared" si="34"/>
        <v>268.78249999999997</v>
      </c>
      <c r="L444" s="10">
        <f t="shared" si="35"/>
        <v>179.18833333333333</v>
      </c>
    </row>
    <row r="445" spans="1:12" x14ac:dyDescent="0.45">
      <c r="A445" s="80" t="s">
        <v>600</v>
      </c>
      <c r="B445" s="77" t="s">
        <v>648</v>
      </c>
      <c r="C445" s="77" t="s">
        <v>503</v>
      </c>
      <c r="D445" s="77" t="s">
        <v>76</v>
      </c>
      <c r="E445" s="106">
        <v>30.825826315789474</v>
      </c>
      <c r="F445" s="8">
        <v>2126.9820157894737</v>
      </c>
      <c r="G445" s="8">
        <v>1972.8528842105263</v>
      </c>
      <c r="H445" s="112">
        <v>1911.2012315789473</v>
      </c>
      <c r="I445" s="9">
        <f t="shared" si="32"/>
        <v>0.92753623188405798</v>
      </c>
      <c r="J445" s="117">
        <f t="shared" si="33"/>
        <v>0.89855072463768115</v>
      </c>
      <c r="K445" s="83">
        <f t="shared" si="34"/>
        <v>154.12913157894741</v>
      </c>
      <c r="L445" s="10">
        <f t="shared" si="35"/>
        <v>215.78078421052646</v>
      </c>
    </row>
    <row r="446" spans="1:12" x14ac:dyDescent="0.45">
      <c r="A446" s="80" t="s">
        <v>597</v>
      </c>
      <c r="B446" s="77" t="s">
        <v>657</v>
      </c>
      <c r="C446" s="77" t="s">
        <v>540</v>
      </c>
      <c r="D446" s="77" t="s">
        <v>76</v>
      </c>
      <c r="E446" s="106">
        <v>26.418607142857145</v>
      </c>
      <c r="F446" s="8">
        <v>7793.4891071428574</v>
      </c>
      <c r="G446" s="8">
        <v>16802.234142857145</v>
      </c>
      <c r="H446" s="112">
        <v>17700.466785714289</v>
      </c>
      <c r="I446" s="9">
        <f t="shared" si="32"/>
        <v>0</v>
      </c>
      <c r="J446" s="117">
        <f t="shared" si="33"/>
        <v>0</v>
      </c>
      <c r="K446" s="83">
        <f t="shared" si="34"/>
        <v>7793.4891071428574</v>
      </c>
      <c r="L446" s="10">
        <f t="shared" si="35"/>
        <v>7793.4891071428574</v>
      </c>
    </row>
    <row r="447" spans="1:12" x14ac:dyDescent="0.45">
      <c r="A447" s="80" t="s">
        <v>590</v>
      </c>
      <c r="B447" s="77" t="s">
        <v>613</v>
      </c>
      <c r="C447" s="77" t="s">
        <v>210</v>
      </c>
      <c r="D447" s="77" t="s">
        <v>76</v>
      </c>
      <c r="E447" s="106">
        <v>600</v>
      </c>
      <c r="F447" s="8">
        <v>1800</v>
      </c>
      <c r="G447" s="8">
        <v>4800</v>
      </c>
      <c r="H447" s="112">
        <v>7800</v>
      </c>
      <c r="I447" s="9">
        <f t="shared" si="32"/>
        <v>0</v>
      </c>
      <c r="J447" s="117">
        <f t="shared" si="33"/>
        <v>0</v>
      </c>
      <c r="K447" s="83">
        <f t="shared" si="34"/>
        <v>1800</v>
      </c>
      <c r="L447" s="10">
        <f t="shared" si="35"/>
        <v>1800</v>
      </c>
    </row>
    <row r="448" spans="1:12" x14ac:dyDescent="0.45">
      <c r="A448" s="80" t="s">
        <v>595</v>
      </c>
      <c r="B448" s="77" t="s">
        <v>628</v>
      </c>
      <c r="C448" s="77" t="s">
        <v>337</v>
      </c>
      <c r="D448" s="77" t="s">
        <v>76</v>
      </c>
      <c r="E448" s="106">
        <v>13.625499999999999</v>
      </c>
      <c r="F448" s="8">
        <v>2289.0839999999998</v>
      </c>
      <c r="G448" s="8">
        <v>3310.9964999999997</v>
      </c>
      <c r="H448" s="112">
        <v>10900.4</v>
      </c>
      <c r="I448" s="9">
        <f t="shared" si="32"/>
        <v>0.5535714285714286</v>
      </c>
      <c r="J448" s="117">
        <f t="shared" si="33"/>
        <v>0</v>
      </c>
      <c r="K448" s="83">
        <f t="shared" si="34"/>
        <v>1021.9124999999999</v>
      </c>
      <c r="L448" s="10">
        <f t="shared" si="35"/>
        <v>2289.0839999999998</v>
      </c>
    </row>
    <row r="449" spans="1:12" x14ac:dyDescent="0.45">
      <c r="A449" s="80" t="s">
        <v>595</v>
      </c>
      <c r="B449" s="77" t="s">
        <v>628</v>
      </c>
      <c r="C449" s="77" t="s">
        <v>338</v>
      </c>
      <c r="D449" s="77" t="s">
        <v>76</v>
      </c>
      <c r="E449" s="106">
        <v>14.161</v>
      </c>
      <c r="F449" s="8">
        <v>0</v>
      </c>
      <c r="G449" s="8">
        <v>212.41499999999999</v>
      </c>
      <c r="H449" s="112">
        <v>0</v>
      </c>
      <c r="I449" s="9">
        <f t="shared" si="32"/>
        <v>1</v>
      </c>
      <c r="J449" s="117">
        <f t="shared" si="33"/>
        <v>1</v>
      </c>
      <c r="K449" s="83">
        <f t="shared" si="34"/>
        <v>0</v>
      </c>
      <c r="L449" s="10">
        <f t="shared" si="35"/>
        <v>0</v>
      </c>
    </row>
    <row r="450" spans="1:12" x14ac:dyDescent="0.45">
      <c r="A450" s="80" t="s">
        <v>595</v>
      </c>
      <c r="B450" s="77" t="s">
        <v>627</v>
      </c>
      <c r="C450" s="77" t="s">
        <v>334</v>
      </c>
      <c r="D450" s="77" t="s">
        <v>76</v>
      </c>
      <c r="E450" s="106">
        <v>0.99998873283793022</v>
      </c>
      <c r="F450" s="8">
        <v>0.99998873283793022</v>
      </c>
      <c r="G450" s="8">
        <v>545.99384812950984</v>
      </c>
      <c r="H450" s="112">
        <v>549.99380306086164</v>
      </c>
      <c r="I450" s="9">
        <f t="shared" si="32"/>
        <v>0</v>
      </c>
      <c r="J450" s="117">
        <f t="shared" si="33"/>
        <v>0</v>
      </c>
      <c r="K450" s="83">
        <f t="shared" si="34"/>
        <v>0.99998873283793022</v>
      </c>
      <c r="L450" s="10">
        <f t="shared" si="35"/>
        <v>0.99998873283793022</v>
      </c>
    </row>
    <row r="451" spans="1:12" x14ac:dyDescent="0.45">
      <c r="A451" s="80" t="s">
        <v>595</v>
      </c>
      <c r="B451" s="77" t="s">
        <v>627</v>
      </c>
      <c r="C451" s="77" t="s">
        <v>335</v>
      </c>
      <c r="D451" s="77" t="s">
        <v>76</v>
      </c>
      <c r="E451" s="106">
        <v>1.5360046744206224</v>
      </c>
      <c r="F451" s="8">
        <v>30.720093488412449</v>
      </c>
      <c r="G451" s="8">
        <v>1144.3234824433637</v>
      </c>
      <c r="H451" s="112">
        <v>1612.8049081416534</v>
      </c>
      <c r="I451" s="9">
        <f t="shared" si="32"/>
        <v>0</v>
      </c>
      <c r="J451" s="117">
        <f t="shared" si="33"/>
        <v>0</v>
      </c>
      <c r="K451" s="83">
        <f t="shared" si="34"/>
        <v>30.720093488412449</v>
      </c>
      <c r="L451" s="10">
        <f t="shared" si="35"/>
        <v>30.720093488412449</v>
      </c>
    </row>
    <row r="452" spans="1:12" x14ac:dyDescent="0.45">
      <c r="A452" s="80" t="s">
        <v>595</v>
      </c>
      <c r="B452" s="77" t="s">
        <v>627</v>
      </c>
      <c r="C452" s="77" t="s">
        <v>336</v>
      </c>
      <c r="D452" s="77" t="s">
        <v>76</v>
      </c>
      <c r="E452" s="106">
        <v>2.3654443426866112</v>
      </c>
      <c r="F452" s="8">
        <v>49518.211869801518</v>
      </c>
      <c r="G452" s="8">
        <v>86315.06406463444</v>
      </c>
      <c r="H452" s="112">
        <v>96983.218050151059</v>
      </c>
      <c r="I452" s="9">
        <f t="shared" si="32"/>
        <v>0.25690264641253469</v>
      </c>
      <c r="J452" s="117">
        <f t="shared" si="33"/>
        <v>4.1463647654533253E-2</v>
      </c>
      <c r="K452" s="83">
        <f t="shared" si="34"/>
        <v>36796.852194832922</v>
      </c>
      <c r="L452" s="10">
        <f t="shared" si="35"/>
        <v>47465.006180349541</v>
      </c>
    </row>
    <row r="453" spans="1:12" x14ac:dyDescent="0.45">
      <c r="A453" s="80" t="s">
        <v>595</v>
      </c>
      <c r="B453" s="77" t="s">
        <v>627</v>
      </c>
      <c r="C453" s="77" t="s">
        <v>327</v>
      </c>
      <c r="D453" s="77" t="s">
        <v>76</v>
      </c>
      <c r="E453" s="106">
        <v>1.3160720207098571</v>
      </c>
      <c r="F453" s="8">
        <v>556.69846476026953</v>
      </c>
      <c r="G453" s="8">
        <v>771.21820413597629</v>
      </c>
      <c r="H453" s="112">
        <v>789.64321242591427</v>
      </c>
      <c r="I453" s="9">
        <f t="shared" si="32"/>
        <v>0.61465721040189114</v>
      </c>
      <c r="J453" s="117">
        <f t="shared" si="33"/>
        <v>0.58156028368794321</v>
      </c>
      <c r="K453" s="83">
        <f t="shared" si="34"/>
        <v>214.51973937570676</v>
      </c>
      <c r="L453" s="10">
        <f t="shared" si="35"/>
        <v>232.94474766564474</v>
      </c>
    </row>
    <row r="454" spans="1:12" x14ac:dyDescent="0.45">
      <c r="A454" s="80" t="s">
        <v>595</v>
      </c>
      <c r="B454" s="77" t="s">
        <v>627</v>
      </c>
      <c r="C454" s="77" t="s">
        <v>329</v>
      </c>
      <c r="D454" s="77" t="s">
        <v>76</v>
      </c>
      <c r="E454" s="106">
        <v>3.5050609954293743</v>
      </c>
      <c r="F454" s="8">
        <v>126087.55918858088</v>
      </c>
      <c r="G454" s="8">
        <v>161457.1296934587</v>
      </c>
      <c r="H454" s="112">
        <v>189273.29375318621</v>
      </c>
      <c r="I454" s="9">
        <f t="shared" si="32"/>
        <v>0.71948405748756006</v>
      </c>
      <c r="J454" s="117">
        <f t="shared" si="33"/>
        <v>0.49887415561671256</v>
      </c>
      <c r="K454" s="83">
        <f t="shared" si="34"/>
        <v>35369.570504877818</v>
      </c>
      <c r="L454" s="10">
        <f t="shared" si="35"/>
        <v>63185.734564605329</v>
      </c>
    </row>
    <row r="455" spans="1:12" x14ac:dyDescent="0.45">
      <c r="A455" s="80" t="s">
        <v>595</v>
      </c>
      <c r="B455" s="77" t="s">
        <v>627</v>
      </c>
      <c r="C455" s="77" t="s">
        <v>328</v>
      </c>
      <c r="D455" s="77" t="s">
        <v>76</v>
      </c>
      <c r="E455" s="106">
        <v>2.2958349188106606</v>
      </c>
      <c r="F455" s="8">
        <v>927.51730719950683</v>
      </c>
      <c r="G455" s="8">
        <v>2295.8349188106604</v>
      </c>
      <c r="H455" s="112">
        <v>2525.4184106917269</v>
      </c>
      <c r="I455" s="9">
        <f t="shared" si="32"/>
        <v>0</v>
      </c>
      <c r="J455" s="117">
        <f t="shared" si="33"/>
        <v>0</v>
      </c>
      <c r="K455" s="83">
        <f t="shared" si="34"/>
        <v>927.51730719950683</v>
      </c>
      <c r="L455" s="10">
        <f t="shared" si="35"/>
        <v>927.51730719950683</v>
      </c>
    </row>
    <row r="456" spans="1:12" x14ac:dyDescent="0.45">
      <c r="A456" s="80" t="s">
        <v>595</v>
      </c>
      <c r="B456" s="77" t="s">
        <v>627</v>
      </c>
      <c r="C456" s="77" t="s">
        <v>330</v>
      </c>
      <c r="D456" s="77" t="s">
        <v>76</v>
      </c>
      <c r="E456" s="106">
        <v>5.8357604550275362</v>
      </c>
      <c r="F456" s="8">
        <v>52.521844095247829</v>
      </c>
      <c r="G456" s="8">
        <v>39052.908965044269</v>
      </c>
      <c r="H456" s="112">
        <v>40558.535162441374</v>
      </c>
      <c r="I456" s="9">
        <f t="shared" si="32"/>
        <v>0</v>
      </c>
      <c r="J456" s="117">
        <f t="shared" si="33"/>
        <v>0</v>
      </c>
      <c r="K456" s="83">
        <f t="shared" si="34"/>
        <v>52.521844095247829</v>
      </c>
      <c r="L456" s="10">
        <f t="shared" si="35"/>
        <v>52.521844095247829</v>
      </c>
    </row>
    <row r="457" spans="1:12" x14ac:dyDescent="0.45">
      <c r="A457" s="80" t="s">
        <v>595</v>
      </c>
      <c r="B457" s="77" t="s">
        <v>627</v>
      </c>
      <c r="C457" s="77" t="s">
        <v>332</v>
      </c>
      <c r="D457" s="77" t="s">
        <v>76</v>
      </c>
      <c r="E457" s="106">
        <v>2.1742490838944128</v>
      </c>
      <c r="F457" s="8">
        <v>108.71245419472064</v>
      </c>
      <c r="G457" s="8">
        <v>156.54593404039773</v>
      </c>
      <c r="H457" s="112">
        <v>215.25065930554686</v>
      </c>
      <c r="I457" s="9">
        <f t="shared" si="32"/>
        <v>0.55999999999999983</v>
      </c>
      <c r="J457" s="117">
        <f t="shared" si="33"/>
        <v>2.0000000000000018E-2</v>
      </c>
      <c r="K457" s="83">
        <f t="shared" si="34"/>
        <v>47.83347984567709</v>
      </c>
      <c r="L457" s="10">
        <f t="shared" si="35"/>
        <v>106.53820511082623</v>
      </c>
    </row>
    <row r="458" spans="1:12" x14ac:dyDescent="0.45">
      <c r="A458" s="80" t="s">
        <v>595</v>
      </c>
      <c r="B458" s="77" t="s">
        <v>627</v>
      </c>
      <c r="C458" s="77" t="s">
        <v>331</v>
      </c>
      <c r="D458" s="77" t="s">
        <v>76</v>
      </c>
      <c r="E458" s="106">
        <v>3.7646621635890645</v>
      </c>
      <c r="F458" s="8">
        <v>267.29101361482356</v>
      </c>
      <c r="G458" s="8">
        <v>195.76243250663134</v>
      </c>
      <c r="H458" s="112">
        <v>715.28581108192225</v>
      </c>
      <c r="I458" s="9">
        <f t="shared" si="32"/>
        <v>0.73239436619718312</v>
      </c>
      <c r="J458" s="117">
        <f t="shared" si="33"/>
        <v>0</v>
      </c>
      <c r="K458" s="83">
        <f t="shared" si="34"/>
        <v>71.528581108192213</v>
      </c>
      <c r="L458" s="10">
        <f t="shared" si="35"/>
        <v>267.29101361482356</v>
      </c>
    </row>
    <row r="459" spans="1:12" x14ac:dyDescent="0.45">
      <c r="A459" s="80" t="s">
        <v>595</v>
      </c>
      <c r="B459" s="77" t="s">
        <v>627</v>
      </c>
      <c r="C459" s="77" t="s">
        <v>333</v>
      </c>
      <c r="D459" s="77" t="s">
        <v>76</v>
      </c>
      <c r="E459" s="106">
        <v>0.91705177524933068</v>
      </c>
      <c r="F459" s="8">
        <v>1726.8084927944897</v>
      </c>
      <c r="G459" s="8">
        <v>4951.1625345711363</v>
      </c>
      <c r="H459" s="112">
        <v>4126.7329886219877</v>
      </c>
      <c r="I459" s="9">
        <f t="shared" si="32"/>
        <v>0</v>
      </c>
      <c r="J459" s="117">
        <f t="shared" si="33"/>
        <v>0</v>
      </c>
      <c r="K459" s="83">
        <f t="shared" si="34"/>
        <v>1726.8084927944897</v>
      </c>
      <c r="L459" s="10">
        <f t="shared" si="35"/>
        <v>1726.8084927944897</v>
      </c>
    </row>
    <row r="460" spans="1:12" x14ac:dyDescent="0.45">
      <c r="A460" s="80" t="s">
        <v>595</v>
      </c>
      <c r="B460" s="77" t="s">
        <v>629</v>
      </c>
      <c r="C460" s="77" t="s">
        <v>339</v>
      </c>
      <c r="D460" s="77" t="s">
        <v>76</v>
      </c>
      <c r="E460" s="106">
        <v>65.492100000000008</v>
      </c>
      <c r="F460" s="8">
        <v>2619.6840000000002</v>
      </c>
      <c r="G460" s="8">
        <v>4649.9391000000005</v>
      </c>
      <c r="H460" s="112">
        <v>5239.3680000000004</v>
      </c>
      <c r="I460" s="9">
        <f t="shared" si="32"/>
        <v>0.22499999999999998</v>
      </c>
      <c r="J460" s="117">
        <f t="shared" si="33"/>
        <v>0</v>
      </c>
      <c r="K460" s="83">
        <f t="shared" si="34"/>
        <v>2030.2551000000003</v>
      </c>
      <c r="L460" s="10">
        <f t="shared" si="35"/>
        <v>2619.6840000000002</v>
      </c>
    </row>
    <row r="461" spans="1:12" x14ac:dyDescent="0.45">
      <c r="A461" s="80" t="s">
        <v>595</v>
      </c>
      <c r="B461" s="77" t="s">
        <v>629</v>
      </c>
      <c r="C461" s="77" t="s">
        <v>341</v>
      </c>
      <c r="D461" s="77" t="s">
        <v>76</v>
      </c>
      <c r="E461" s="106">
        <v>20.540500000000002</v>
      </c>
      <c r="F461" s="8">
        <v>0</v>
      </c>
      <c r="G461" s="8">
        <v>0</v>
      </c>
      <c r="H461" s="112">
        <v>20.540500000000002</v>
      </c>
      <c r="I461" s="9">
        <f t="shared" si="32"/>
        <v>1</v>
      </c>
      <c r="J461" s="117">
        <f t="shared" si="33"/>
        <v>1</v>
      </c>
      <c r="K461" s="83">
        <f t="shared" si="34"/>
        <v>0</v>
      </c>
      <c r="L461" s="10">
        <f t="shared" si="35"/>
        <v>0</v>
      </c>
    </row>
    <row r="462" spans="1:12" x14ac:dyDescent="0.45">
      <c r="A462" s="80" t="s">
        <v>595</v>
      </c>
      <c r="B462" s="77" t="s">
        <v>629</v>
      </c>
      <c r="C462" s="77" t="s">
        <v>340</v>
      </c>
      <c r="D462" s="77" t="s">
        <v>76</v>
      </c>
      <c r="E462" s="106">
        <v>35.107100000000003</v>
      </c>
      <c r="F462" s="8">
        <v>0</v>
      </c>
      <c r="G462" s="8">
        <v>0</v>
      </c>
      <c r="H462" s="112">
        <v>35.107100000000003</v>
      </c>
      <c r="I462" s="9">
        <f t="shared" si="32"/>
        <v>1</v>
      </c>
      <c r="J462" s="117">
        <f t="shared" si="33"/>
        <v>1</v>
      </c>
      <c r="K462" s="83">
        <f t="shared" si="34"/>
        <v>0</v>
      </c>
      <c r="L462" s="10">
        <f t="shared" si="35"/>
        <v>0</v>
      </c>
    </row>
    <row r="463" spans="1:12" ht="14.65" thickBot="1" x14ac:dyDescent="0.5">
      <c r="A463" s="81" t="s">
        <v>600</v>
      </c>
      <c r="B463" s="11" t="s">
        <v>667</v>
      </c>
      <c r="C463" s="11" t="s">
        <v>583</v>
      </c>
      <c r="D463" s="11" t="s">
        <v>76</v>
      </c>
      <c r="E463" s="111">
        <v>3.3402941993105606</v>
      </c>
      <c r="F463" s="12">
        <v>2037.5794615794421</v>
      </c>
      <c r="G463" s="12">
        <v>3340.2941993105605</v>
      </c>
      <c r="H463" s="113">
        <v>3607.5177352554056</v>
      </c>
      <c r="I463" s="84">
        <f t="shared" si="32"/>
        <v>0.3606557377049181</v>
      </c>
      <c r="J463" s="118">
        <f t="shared" si="33"/>
        <v>0.22950819672131151</v>
      </c>
      <c r="K463" s="85">
        <f t="shared" si="34"/>
        <v>1302.7147377311185</v>
      </c>
      <c r="L463" s="13">
        <f t="shared" si="35"/>
        <v>1569.9382736759635</v>
      </c>
    </row>
  </sheetData>
  <autoFilter ref="A8:J463" xr:uid="{D8562BEB-9B04-4B76-BD5A-D7C5A1E8A871}"/>
  <mergeCells count="6">
    <mergeCell ref="B2:L2"/>
    <mergeCell ref="G7:H7"/>
    <mergeCell ref="A6:E7"/>
    <mergeCell ref="F6:H6"/>
    <mergeCell ref="I6:J7"/>
    <mergeCell ref="K6:L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8F42A-92ED-4C0A-9270-7FE75B7D12FC}">
  <dimension ref="B1:Q467"/>
  <sheetViews>
    <sheetView workbookViewId="0">
      <selection activeCell="M3" sqref="M3"/>
    </sheetView>
  </sheetViews>
  <sheetFormatPr defaultRowHeight="14.25" x14ac:dyDescent="0.45"/>
  <sheetData>
    <row r="1" spans="2:17" x14ac:dyDescent="0.45">
      <c r="B1" t="s">
        <v>85</v>
      </c>
      <c r="D1" t="str">
        <f>'Sales+FC'!E8</f>
        <v>Region</v>
      </c>
    </row>
    <row r="2" spans="2:17" ht="14.65" thickBot="1" x14ac:dyDescent="0.5">
      <c r="B2" t="s">
        <v>18</v>
      </c>
      <c r="D2" s="1">
        <v>44531</v>
      </c>
      <c r="E2" s="1">
        <v>44562</v>
      </c>
      <c r="F2" s="1">
        <v>44593</v>
      </c>
      <c r="G2" s="1">
        <v>44621</v>
      </c>
      <c r="H2" s="1">
        <v>44652</v>
      </c>
      <c r="I2" s="1">
        <v>44682</v>
      </c>
      <c r="M2" t="s">
        <v>668</v>
      </c>
    </row>
    <row r="3" spans="2:17" x14ac:dyDescent="0.45">
      <c r="M3" s="102" t="s">
        <v>595</v>
      </c>
      <c r="Q3" s="76"/>
    </row>
    <row r="4" spans="2:17" x14ac:dyDescent="0.45">
      <c r="B4" t="s">
        <v>90</v>
      </c>
      <c r="M4" s="76" t="s">
        <v>597</v>
      </c>
      <c r="Q4" s="76"/>
    </row>
    <row r="5" spans="2:17" x14ac:dyDescent="0.45">
      <c r="M5" s="76" t="s">
        <v>599</v>
      </c>
      <c r="Q5" s="76"/>
    </row>
    <row r="6" spans="2:17" ht="14.65" thickBot="1" x14ac:dyDescent="0.5">
      <c r="B6" t="s">
        <v>87</v>
      </c>
      <c r="C6" t="s">
        <v>19</v>
      </c>
      <c r="M6" s="76" t="s">
        <v>590</v>
      </c>
      <c r="Q6" s="76"/>
    </row>
    <row r="7" spans="2:17" x14ac:dyDescent="0.45">
      <c r="B7" s="103" t="s">
        <v>326</v>
      </c>
      <c r="C7" s="75" t="s">
        <v>20</v>
      </c>
      <c r="M7" s="76" t="s">
        <v>598</v>
      </c>
      <c r="Q7" s="76"/>
    </row>
    <row r="8" spans="2:17" x14ac:dyDescent="0.45">
      <c r="B8" s="86" t="s">
        <v>384</v>
      </c>
      <c r="C8" s="75" t="s">
        <v>20</v>
      </c>
      <c r="M8" s="76" t="s">
        <v>592</v>
      </c>
      <c r="Q8" s="76"/>
    </row>
    <row r="9" spans="2:17" x14ac:dyDescent="0.45">
      <c r="B9" s="86" t="s">
        <v>325</v>
      </c>
      <c r="C9" s="75" t="s">
        <v>20</v>
      </c>
      <c r="M9" s="76" t="s">
        <v>589</v>
      </c>
      <c r="Q9" s="76"/>
    </row>
    <row r="10" spans="2:17" x14ac:dyDescent="0.45">
      <c r="B10" s="86" t="s">
        <v>385</v>
      </c>
      <c r="C10" s="75" t="s">
        <v>20</v>
      </c>
      <c r="M10" s="76" t="s">
        <v>591</v>
      </c>
      <c r="Q10" s="76"/>
    </row>
    <row r="11" spans="2:17" x14ac:dyDescent="0.45">
      <c r="B11" s="86" t="s">
        <v>280</v>
      </c>
      <c r="C11" s="75" t="s">
        <v>20</v>
      </c>
      <c r="M11" s="76" t="s">
        <v>596</v>
      </c>
      <c r="Q11" s="76"/>
    </row>
    <row r="12" spans="2:17" x14ac:dyDescent="0.45">
      <c r="B12" s="86" t="s">
        <v>257</v>
      </c>
      <c r="C12" s="75" t="s">
        <v>20</v>
      </c>
      <c r="M12" s="76" t="s">
        <v>600</v>
      </c>
      <c r="Q12" s="76"/>
    </row>
    <row r="13" spans="2:17" x14ac:dyDescent="0.45">
      <c r="B13" s="86" t="s">
        <v>329</v>
      </c>
      <c r="C13" s="75" t="s">
        <v>20</v>
      </c>
      <c r="M13" s="76" t="s">
        <v>601</v>
      </c>
      <c r="Q13" s="76"/>
    </row>
    <row r="14" spans="2:17" x14ac:dyDescent="0.45">
      <c r="B14" s="86" t="s">
        <v>403</v>
      </c>
      <c r="C14" s="75" t="s">
        <v>20</v>
      </c>
      <c r="M14" s="76" t="s">
        <v>602</v>
      </c>
      <c r="Q14" s="76"/>
    </row>
    <row r="15" spans="2:17" x14ac:dyDescent="0.45">
      <c r="B15" s="86" t="s">
        <v>336</v>
      </c>
      <c r="C15" s="75" t="s">
        <v>20</v>
      </c>
      <c r="M15" s="76" t="s">
        <v>594</v>
      </c>
      <c r="Q15" s="76"/>
    </row>
    <row r="16" spans="2:17" x14ac:dyDescent="0.45">
      <c r="B16" s="86" t="s">
        <v>259</v>
      </c>
      <c r="C16" s="75" t="s">
        <v>20</v>
      </c>
      <c r="M16" s="76" t="s">
        <v>593</v>
      </c>
      <c r="Q16" s="76"/>
    </row>
    <row r="17" spans="2:17" x14ac:dyDescent="0.45">
      <c r="B17" s="86" t="s">
        <v>383</v>
      </c>
      <c r="C17" s="75" t="s">
        <v>20</v>
      </c>
      <c r="M17" s="76"/>
      <c r="Q17" s="76"/>
    </row>
    <row r="18" spans="2:17" x14ac:dyDescent="0.45">
      <c r="B18" s="86" t="s">
        <v>277</v>
      </c>
      <c r="C18" s="75" t="s">
        <v>20</v>
      </c>
      <c r="M18" s="76"/>
      <c r="Q18" s="76"/>
    </row>
    <row r="19" spans="2:17" x14ac:dyDescent="0.45">
      <c r="B19" s="86" t="s">
        <v>171</v>
      </c>
      <c r="C19" s="75" t="s">
        <v>20</v>
      </c>
      <c r="M19" s="76"/>
      <c r="Q19" s="76"/>
    </row>
    <row r="20" spans="2:17" x14ac:dyDescent="0.45">
      <c r="B20" s="86" t="s">
        <v>258</v>
      </c>
      <c r="C20" s="75" t="s">
        <v>20</v>
      </c>
      <c r="M20" s="76"/>
      <c r="Q20" s="76"/>
    </row>
    <row r="21" spans="2:17" x14ac:dyDescent="0.45">
      <c r="B21" s="86" t="s">
        <v>357</v>
      </c>
      <c r="C21" s="75" t="s">
        <v>20</v>
      </c>
    </row>
    <row r="22" spans="2:17" x14ac:dyDescent="0.45">
      <c r="B22" s="86" t="s">
        <v>228</v>
      </c>
      <c r="C22" s="75" t="s">
        <v>20</v>
      </c>
    </row>
    <row r="23" spans="2:17" x14ac:dyDescent="0.45">
      <c r="B23" s="86" t="s">
        <v>408</v>
      </c>
      <c r="C23" s="75" t="s">
        <v>20</v>
      </c>
    </row>
    <row r="24" spans="2:17" x14ac:dyDescent="0.45">
      <c r="B24" s="86" t="s">
        <v>149</v>
      </c>
      <c r="C24" s="75" t="s">
        <v>20</v>
      </c>
    </row>
    <row r="25" spans="2:17" x14ac:dyDescent="0.45">
      <c r="B25" s="86" t="s">
        <v>148</v>
      </c>
      <c r="C25" s="75" t="s">
        <v>20</v>
      </c>
    </row>
    <row r="26" spans="2:17" x14ac:dyDescent="0.45">
      <c r="B26" s="86" t="s">
        <v>142</v>
      </c>
      <c r="C26" s="75" t="s">
        <v>20</v>
      </c>
    </row>
    <row r="27" spans="2:17" x14ac:dyDescent="0.45">
      <c r="B27" s="86" t="s">
        <v>472</v>
      </c>
      <c r="C27" s="75" t="s">
        <v>20</v>
      </c>
    </row>
    <row r="28" spans="2:17" x14ac:dyDescent="0.45">
      <c r="B28" s="86" t="s">
        <v>474</v>
      </c>
      <c r="C28" s="75" t="s">
        <v>20</v>
      </c>
    </row>
    <row r="29" spans="2:17" x14ac:dyDescent="0.45">
      <c r="B29" s="86" t="s">
        <v>283</v>
      </c>
      <c r="C29" s="75" t="s">
        <v>20</v>
      </c>
    </row>
    <row r="30" spans="2:17" x14ac:dyDescent="0.45">
      <c r="B30" s="86" t="s">
        <v>362</v>
      </c>
      <c r="C30" s="75" t="s">
        <v>20</v>
      </c>
    </row>
    <row r="31" spans="2:17" x14ac:dyDescent="0.45">
      <c r="B31" s="86" t="s">
        <v>229</v>
      </c>
      <c r="C31" s="75" t="s">
        <v>20</v>
      </c>
    </row>
    <row r="32" spans="2:17" x14ac:dyDescent="0.45">
      <c r="B32" s="86" t="s">
        <v>227</v>
      </c>
      <c r="C32" s="75" t="s">
        <v>20</v>
      </c>
    </row>
    <row r="33" spans="2:3" x14ac:dyDescent="0.45">
      <c r="B33" s="86" t="s">
        <v>143</v>
      </c>
      <c r="C33" s="75" t="s">
        <v>20</v>
      </c>
    </row>
    <row r="34" spans="2:3" x14ac:dyDescent="0.45">
      <c r="B34" s="86" t="s">
        <v>539</v>
      </c>
      <c r="C34" s="75" t="s">
        <v>20</v>
      </c>
    </row>
    <row r="35" spans="2:3" x14ac:dyDescent="0.45">
      <c r="B35" s="86" t="s">
        <v>488</v>
      </c>
      <c r="C35" s="75" t="s">
        <v>20</v>
      </c>
    </row>
    <row r="36" spans="2:3" x14ac:dyDescent="0.45">
      <c r="B36" s="86" t="s">
        <v>411</v>
      </c>
      <c r="C36" s="75" t="s">
        <v>20</v>
      </c>
    </row>
    <row r="37" spans="2:3" x14ac:dyDescent="0.45">
      <c r="B37" s="86" t="s">
        <v>457</v>
      </c>
      <c r="C37" s="75" t="s">
        <v>20</v>
      </c>
    </row>
    <row r="38" spans="2:3" x14ac:dyDescent="0.45">
      <c r="B38" s="86" t="s">
        <v>358</v>
      </c>
      <c r="C38" s="75" t="s">
        <v>20</v>
      </c>
    </row>
    <row r="39" spans="2:3" x14ac:dyDescent="0.45">
      <c r="B39" s="86" t="s">
        <v>485</v>
      </c>
      <c r="C39" s="75" t="s">
        <v>20</v>
      </c>
    </row>
    <row r="40" spans="2:3" x14ac:dyDescent="0.45">
      <c r="B40" t="s">
        <v>425</v>
      </c>
      <c r="C40" s="75" t="s">
        <v>20</v>
      </c>
    </row>
    <row r="41" spans="2:3" x14ac:dyDescent="0.45">
      <c r="B41" s="86" t="s">
        <v>475</v>
      </c>
      <c r="C41" s="75" t="s">
        <v>20</v>
      </c>
    </row>
    <row r="42" spans="2:3" x14ac:dyDescent="0.45">
      <c r="B42" t="s">
        <v>253</v>
      </c>
      <c r="C42" s="75" t="s">
        <v>20</v>
      </c>
    </row>
    <row r="43" spans="2:3" x14ac:dyDescent="0.45">
      <c r="B43" s="86" t="s">
        <v>166</v>
      </c>
      <c r="C43" s="75" t="s">
        <v>20</v>
      </c>
    </row>
    <row r="44" spans="2:3" x14ac:dyDescent="0.45">
      <c r="B44" s="86" t="s">
        <v>330</v>
      </c>
      <c r="C44" s="75" t="s">
        <v>20</v>
      </c>
    </row>
    <row r="45" spans="2:3" x14ac:dyDescent="0.45">
      <c r="B45" s="86" t="s">
        <v>431</v>
      </c>
      <c r="C45" s="75" t="s">
        <v>20</v>
      </c>
    </row>
    <row r="46" spans="2:3" x14ac:dyDescent="0.45">
      <c r="B46" s="86" t="s">
        <v>424</v>
      </c>
      <c r="C46" s="75" t="s">
        <v>20</v>
      </c>
    </row>
    <row r="47" spans="2:3" x14ac:dyDescent="0.45">
      <c r="B47" s="86" t="s">
        <v>256</v>
      </c>
      <c r="C47" s="75" t="s">
        <v>20</v>
      </c>
    </row>
    <row r="48" spans="2:3" x14ac:dyDescent="0.45">
      <c r="B48" s="86" t="s">
        <v>178</v>
      </c>
      <c r="C48" s="75" t="s">
        <v>20</v>
      </c>
    </row>
    <row r="49" spans="2:3" x14ac:dyDescent="0.45">
      <c r="B49" s="86" t="s">
        <v>168</v>
      </c>
      <c r="C49" s="75" t="s">
        <v>20</v>
      </c>
    </row>
    <row r="50" spans="2:3" x14ac:dyDescent="0.45">
      <c r="B50" s="86" t="s">
        <v>172</v>
      </c>
      <c r="C50" s="75" t="s">
        <v>20</v>
      </c>
    </row>
    <row r="51" spans="2:3" x14ac:dyDescent="0.45">
      <c r="B51" s="86" t="s">
        <v>260</v>
      </c>
      <c r="C51" s="75" t="s">
        <v>20</v>
      </c>
    </row>
    <row r="52" spans="2:3" x14ac:dyDescent="0.45">
      <c r="B52" s="86" t="s">
        <v>289</v>
      </c>
      <c r="C52" s="75" t="s">
        <v>20</v>
      </c>
    </row>
    <row r="53" spans="2:3" x14ac:dyDescent="0.45">
      <c r="B53" s="86" t="s">
        <v>467</v>
      </c>
      <c r="C53" s="75" t="s">
        <v>20</v>
      </c>
    </row>
    <row r="54" spans="2:3" x14ac:dyDescent="0.45">
      <c r="B54" s="86" t="s">
        <v>303</v>
      </c>
      <c r="C54" s="75" t="s">
        <v>20</v>
      </c>
    </row>
    <row r="55" spans="2:3" x14ac:dyDescent="0.45">
      <c r="B55" s="86" t="s">
        <v>163</v>
      </c>
      <c r="C55" s="75" t="s">
        <v>20</v>
      </c>
    </row>
    <row r="56" spans="2:3" x14ac:dyDescent="0.45">
      <c r="B56" s="86" t="s">
        <v>305</v>
      </c>
      <c r="C56" s="75" t="s">
        <v>20</v>
      </c>
    </row>
    <row r="57" spans="2:3" x14ac:dyDescent="0.45">
      <c r="B57" s="86" t="s">
        <v>164</v>
      </c>
      <c r="C57" s="75" t="s">
        <v>20</v>
      </c>
    </row>
    <row r="58" spans="2:3" x14ac:dyDescent="0.45">
      <c r="B58" s="86" t="s">
        <v>430</v>
      </c>
      <c r="C58" s="75" t="s">
        <v>20</v>
      </c>
    </row>
    <row r="59" spans="2:3" x14ac:dyDescent="0.45">
      <c r="B59" s="86" t="s">
        <v>165</v>
      </c>
      <c r="C59" s="75" t="s">
        <v>20</v>
      </c>
    </row>
    <row r="60" spans="2:3" x14ac:dyDescent="0.45">
      <c r="B60" s="86" t="s">
        <v>343</v>
      </c>
      <c r="C60" s="75" t="s">
        <v>20</v>
      </c>
    </row>
    <row r="61" spans="2:3" x14ac:dyDescent="0.45">
      <c r="B61" s="86" t="s">
        <v>525</v>
      </c>
      <c r="C61" s="75" t="s">
        <v>20</v>
      </c>
    </row>
    <row r="62" spans="2:3" x14ac:dyDescent="0.45">
      <c r="B62" s="86" t="s">
        <v>428</v>
      </c>
      <c r="C62" s="75" t="s">
        <v>20</v>
      </c>
    </row>
    <row r="63" spans="2:3" x14ac:dyDescent="0.45">
      <c r="B63" s="86" t="s">
        <v>567</v>
      </c>
      <c r="C63" s="75" t="s">
        <v>20</v>
      </c>
    </row>
    <row r="64" spans="2:3" x14ac:dyDescent="0.45">
      <c r="B64" s="86" t="s">
        <v>522</v>
      </c>
      <c r="C64" s="75" t="s">
        <v>20</v>
      </c>
    </row>
    <row r="65" spans="2:3" x14ac:dyDescent="0.45">
      <c r="B65" s="86" t="s">
        <v>548</v>
      </c>
      <c r="C65" s="75" t="s">
        <v>20</v>
      </c>
    </row>
    <row r="66" spans="2:3" x14ac:dyDescent="0.45">
      <c r="B66" s="86" t="s">
        <v>491</v>
      </c>
      <c r="C66" s="75" t="s">
        <v>20</v>
      </c>
    </row>
    <row r="67" spans="2:3" x14ac:dyDescent="0.45">
      <c r="B67" t="s">
        <v>519</v>
      </c>
      <c r="C67" s="75" t="s">
        <v>20</v>
      </c>
    </row>
    <row r="68" spans="2:3" x14ac:dyDescent="0.45">
      <c r="B68" s="86" t="s">
        <v>527</v>
      </c>
      <c r="C68" s="75" t="s">
        <v>20</v>
      </c>
    </row>
    <row r="69" spans="2:3" x14ac:dyDescent="0.45">
      <c r="B69" s="86" t="s">
        <v>342</v>
      </c>
      <c r="C69" s="75" t="s">
        <v>20</v>
      </c>
    </row>
    <row r="70" spans="2:3" x14ac:dyDescent="0.45">
      <c r="B70" s="86" t="s">
        <v>577</v>
      </c>
      <c r="C70" s="75" t="s">
        <v>20</v>
      </c>
    </row>
    <row r="71" spans="2:3" x14ac:dyDescent="0.45">
      <c r="B71" s="86" t="s">
        <v>549</v>
      </c>
      <c r="C71" s="75" t="s">
        <v>20</v>
      </c>
    </row>
    <row r="72" spans="2:3" x14ac:dyDescent="0.45">
      <c r="B72" s="86" t="s">
        <v>498</v>
      </c>
      <c r="C72" s="75" t="s">
        <v>20</v>
      </c>
    </row>
    <row r="73" spans="2:3" x14ac:dyDescent="0.45">
      <c r="B73" s="86" t="s">
        <v>536</v>
      </c>
      <c r="C73" s="75" t="s">
        <v>20</v>
      </c>
    </row>
    <row r="74" spans="2:3" x14ac:dyDescent="0.45">
      <c r="B74" s="86" t="s">
        <v>394</v>
      </c>
      <c r="C74" s="75" t="s">
        <v>21</v>
      </c>
    </row>
    <row r="75" spans="2:3" x14ac:dyDescent="0.45">
      <c r="B75" s="86" t="s">
        <v>389</v>
      </c>
      <c r="C75" s="75" t="s">
        <v>21</v>
      </c>
    </row>
    <row r="76" spans="2:3" x14ac:dyDescent="0.45">
      <c r="B76" s="86" t="s">
        <v>386</v>
      </c>
      <c r="C76" s="75" t="s">
        <v>21</v>
      </c>
    </row>
    <row r="77" spans="2:3" x14ac:dyDescent="0.45">
      <c r="B77" s="86" t="s">
        <v>315</v>
      </c>
      <c r="C77" s="75" t="s">
        <v>21</v>
      </c>
    </row>
    <row r="78" spans="2:3" x14ac:dyDescent="0.45">
      <c r="B78" s="86" t="s">
        <v>324</v>
      </c>
      <c r="C78" s="75" t="s">
        <v>21</v>
      </c>
    </row>
    <row r="79" spans="2:3" x14ac:dyDescent="0.45">
      <c r="B79" s="86" t="s">
        <v>451</v>
      </c>
      <c r="C79" s="75" t="s">
        <v>21</v>
      </c>
    </row>
    <row r="80" spans="2:3" x14ac:dyDescent="0.45">
      <c r="B80" s="86" t="s">
        <v>184</v>
      </c>
      <c r="C80" s="75" t="s">
        <v>21</v>
      </c>
    </row>
    <row r="81" spans="2:3" x14ac:dyDescent="0.45">
      <c r="B81" s="86" t="s">
        <v>190</v>
      </c>
      <c r="C81" s="75" t="s">
        <v>21</v>
      </c>
    </row>
    <row r="82" spans="2:3" x14ac:dyDescent="0.45">
      <c r="B82" s="86" t="s">
        <v>395</v>
      </c>
      <c r="C82" s="75" t="s">
        <v>21</v>
      </c>
    </row>
    <row r="83" spans="2:3" x14ac:dyDescent="0.45">
      <c r="B83" s="86" t="s">
        <v>301</v>
      </c>
      <c r="C83" s="75" t="s">
        <v>21</v>
      </c>
    </row>
    <row r="84" spans="2:3" x14ac:dyDescent="0.45">
      <c r="B84" s="86" t="s">
        <v>169</v>
      </c>
      <c r="C84" s="75" t="s">
        <v>21</v>
      </c>
    </row>
    <row r="85" spans="2:3" x14ac:dyDescent="0.45">
      <c r="B85" t="s">
        <v>448</v>
      </c>
      <c r="C85" s="75" t="s">
        <v>21</v>
      </c>
    </row>
    <row r="86" spans="2:3" x14ac:dyDescent="0.45">
      <c r="B86" s="86" t="s">
        <v>226</v>
      </c>
      <c r="C86" s="75" t="s">
        <v>21</v>
      </c>
    </row>
    <row r="87" spans="2:3" x14ac:dyDescent="0.45">
      <c r="B87" s="86" t="s">
        <v>157</v>
      </c>
      <c r="C87" s="75" t="s">
        <v>21</v>
      </c>
    </row>
    <row r="88" spans="2:3" x14ac:dyDescent="0.45">
      <c r="B88" s="86" t="s">
        <v>158</v>
      </c>
      <c r="C88" s="75" t="s">
        <v>21</v>
      </c>
    </row>
    <row r="89" spans="2:3" x14ac:dyDescent="0.45">
      <c r="B89" s="86" t="s">
        <v>320</v>
      </c>
      <c r="C89" s="75" t="s">
        <v>21</v>
      </c>
    </row>
    <row r="90" spans="2:3" x14ac:dyDescent="0.45">
      <c r="B90" s="86" t="s">
        <v>515</v>
      </c>
      <c r="C90" s="75" t="s">
        <v>21</v>
      </c>
    </row>
    <row r="91" spans="2:3" x14ac:dyDescent="0.45">
      <c r="B91" s="86" t="s">
        <v>354</v>
      </c>
      <c r="C91" s="75" t="s">
        <v>21</v>
      </c>
    </row>
    <row r="92" spans="2:3" x14ac:dyDescent="0.45">
      <c r="B92" s="86" t="s">
        <v>185</v>
      </c>
      <c r="C92" s="75" t="s">
        <v>21</v>
      </c>
    </row>
    <row r="93" spans="2:3" x14ac:dyDescent="0.45">
      <c r="B93" s="86" t="s">
        <v>390</v>
      </c>
      <c r="C93" s="75" t="s">
        <v>21</v>
      </c>
    </row>
    <row r="94" spans="2:3" x14ac:dyDescent="0.45">
      <c r="B94" s="86" t="s">
        <v>546</v>
      </c>
      <c r="C94" s="75" t="s">
        <v>21</v>
      </c>
    </row>
    <row r="95" spans="2:3" x14ac:dyDescent="0.45">
      <c r="B95" s="86" t="s">
        <v>195</v>
      </c>
      <c r="C95" s="75" t="s">
        <v>21</v>
      </c>
    </row>
    <row r="96" spans="2:3" x14ac:dyDescent="0.45">
      <c r="B96" s="86" t="s">
        <v>230</v>
      </c>
      <c r="C96" s="75" t="s">
        <v>21</v>
      </c>
    </row>
    <row r="97" spans="2:3" x14ac:dyDescent="0.45">
      <c r="B97" s="86" t="s">
        <v>348</v>
      </c>
      <c r="C97" s="75" t="s">
        <v>21</v>
      </c>
    </row>
    <row r="98" spans="2:3" x14ac:dyDescent="0.45">
      <c r="B98" s="86" t="s">
        <v>156</v>
      </c>
      <c r="C98" s="75" t="s">
        <v>21</v>
      </c>
    </row>
    <row r="99" spans="2:3" x14ac:dyDescent="0.45">
      <c r="B99" s="86" t="s">
        <v>359</v>
      </c>
      <c r="C99" s="75" t="s">
        <v>21</v>
      </c>
    </row>
    <row r="100" spans="2:3" x14ac:dyDescent="0.45">
      <c r="B100" s="86" t="s">
        <v>294</v>
      </c>
      <c r="C100" s="75" t="s">
        <v>21</v>
      </c>
    </row>
    <row r="101" spans="2:3" x14ac:dyDescent="0.45">
      <c r="B101" s="86" t="s">
        <v>433</v>
      </c>
      <c r="C101" s="75" t="s">
        <v>21</v>
      </c>
    </row>
    <row r="102" spans="2:3" x14ac:dyDescent="0.45">
      <c r="B102" s="86" t="s">
        <v>442</v>
      </c>
      <c r="C102" s="75" t="s">
        <v>21</v>
      </c>
    </row>
    <row r="103" spans="2:3" x14ac:dyDescent="0.45">
      <c r="B103" t="s">
        <v>480</v>
      </c>
      <c r="C103" s="75" t="s">
        <v>21</v>
      </c>
    </row>
    <row r="104" spans="2:3" x14ac:dyDescent="0.45">
      <c r="B104" s="86" t="s">
        <v>153</v>
      </c>
      <c r="C104" s="75" t="s">
        <v>21</v>
      </c>
    </row>
    <row r="105" spans="2:3" x14ac:dyDescent="0.45">
      <c r="B105" s="86" t="s">
        <v>344</v>
      </c>
      <c r="C105" s="75" t="s">
        <v>21</v>
      </c>
    </row>
    <row r="106" spans="2:3" x14ac:dyDescent="0.45">
      <c r="B106" s="86" t="s">
        <v>286</v>
      </c>
      <c r="C106" s="75" t="s">
        <v>21</v>
      </c>
    </row>
    <row r="107" spans="2:3" x14ac:dyDescent="0.45">
      <c r="B107" s="86" t="s">
        <v>363</v>
      </c>
      <c r="C107" s="75" t="s">
        <v>21</v>
      </c>
    </row>
    <row r="108" spans="2:3" x14ac:dyDescent="0.45">
      <c r="B108" s="86" t="s">
        <v>297</v>
      </c>
      <c r="C108" s="75" t="s">
        <v>21</v>
      </c>
    </row>
    <row r="109" spans="2:3" x14ac:dyDescent="0.45">
      <c r="B109" s="86" t="s">
        <v>356</v>
      </c>
      <c r="C109" s="75" t="s">
        <v>21</v>
      </c>
    </row>
    <row r="110" spans="2:3" x14ac:dyDescent="0.45">
      <c r="B110" s="86" t="s">
        <v>445</v>
      </c>
      <c r="C110" s="75" t="s">
        <v>21</v>
      </c>
    </row>
    <row r="111" spans="2:3" x14ac:dyDescent="0.45">
      <c r="B111" s="86" t="s">
        <v>427</v>
      </c>
      <c r="C111" s="75" t="s">
        <v>21</v>
      </c>
    </row>
    <row r="112" spans="2:3" x14ac:dyDescent="0.45">
      <c r="B112" s="101" t="s">
        <v>318</v>
      </c>
      <c r="C112" s="75" t="s">
        <v>21</v>
      </c>
    </row>
    <row r="113" spans="2:3" x14ac:dyDescent="0.45">
      <c r="B113" s="86" t="s">
        <v>175</v>
      </c>
      <c r="C113" s="75" t="s">
        <v>21</v>
      </c>
    </row>
    <row r="114" spans="2:3" x14ac:dyDescent="0.45">
      <c r="B114" s="86" t="s">
        <v>200</v>
      </c>
      <c r="C114" s="75" t="s">
        <v>21</v>
      </c>
    </row>
    <row r="115" spans="2:3" x14ac:dyDescent="0.45">
      <c r="B115" s="86" t="s">
        <v>167</v>
      </c>
      <c r="C115" s="75" t="s">
        <v>21</v>
      </c>
    </row>
    <row r="116" spans="2:3" x14ac:dyDescent="0.45">
      <c r="B116" s="86" t="s">
        <v>161</v>
      </c>
      <c r="C116" s="75" t="s">
        <v>21</v>
      </c>
    </row>
    <row r="117" spans="2:3" x14ac:dyDescent="0.45">
      <c r="B117" s="86" t="s">
        <v>349</v>
      </c>
      <c r="C117" s="75" t="s">
        <v>21</v>
      </c>
    </row>
    <row r="118" spans="2:3" x14ac:dyDescent="0.45">
      <c r="B118" s="86" t="s">
        <v>407</v>
      </c>
      <c r="C118" s="75" t="s">
        <v>21</v>
      </c>
    </row>
    <row r="119" spans="2:3" x14ac:dyDescent="0.45">
      <c r="B119" s="86" t="s">
        <v>463</v>
      </c>
      <c r="C119" s="75" t="s">
        <v>21</v>
      </c>
    </row>
    <row r="120" spans="2:3" x14ac:dyDescent="0.45">
      <c r="B120" s="86" t="s">
        <v>499</v>
      </c>
      <c r="C120" s="75" t="s">
        <v>21</v>
      </c>
    </row>
    <row r="121" spans="2:3" x14ac:dyDescent="0.45">
      <c r="B121" s="86" t="s">
        <v>345</v>
      </c>
      <c r="C121" s="75" t="s">
        <v>21</v>
      </c>
    </row>
    <row r="122" spans="2:3" x14ac:dyDescent="0.45">
      <c r="B122" s="86" t="s">
        <v>422</v>
      </c>
      <c r="C122" s="75" t="s">
        <v>21</v>
      </c>
    </row>
    <row r="123" spans="2:3" x14ac:dyDescent="0.45">
      <c r="B123" s="86" t="s">
        <v>337</v>
      </c>
      <c r="C123" s="75" t="s">
        <v>21</v>
      </c>
    </row>
    <row r="124" spans="2:3" x14ac:dyDescent="0.45">
      <c r="B124" s="86" t="s">
        <v>183</v>
      </c>
      <c r="C124" s="75" t="s">
        <v>21</v>
      </c>
    </row>
    <row r="125" spans="2:3" x14ac:dyDescent="0.45">
      <c r="B125" s="86" t="s">
        <v>437</v>
      </c>
      <c r="C125" s="75" t="s">
        <v>21</v>
      </c>
    </row>
    <row r="126" spans="2:3" x14ac:dyDescent="0.45">
      <c r="B126" s="86" t="s">
        <v>151</v>
      </c>
      <c r="C126" s="75" t="s">
        <v>21</v>
      </c>
    </row>
    <row r="127" spans="2:3" x14ac:dyDescent="0.45">
      <c r="B127" s="86" t="s">
        <v>540</v>
      </c>
      <c r="C127" s="75" t="s">
        <v>21</v>
      </c>
    </row>
    <row r="128" spans="2:3" x14ac:dyDescent="0.45">
      <c r="B128" s="86" t="s">
        <v>462</v>
      </c>
      <c r="C128" s="75" t="s">
        <v>21</v>
      </c>
    </row>
    <row r="129" spans="2:3" x14ac:dyDescent="0.45">
      <c r="B129" s="86" t="s">
        <v>351</v>
      </c>
      <c r="C129" s="75" t="s">
        <v>21</v>
      </c>
    </row>
    <row r="130" spans="2:3" x14ac:dyDescent="0.45">
      <c r="B130" s="86" t="s">
        <v>551</v>
      </c>
      <c r="C130" s="75" t="s">
        <v>21</v>
      </c>
    </row>
    <row r="131" spans="2:3" x14ac:dyDescent="0.45">
      <c r="B131" s="86" t="s">
        <v>159</v>
      </c>
      <c r="C131" s="75" t="s">
        <v>21</v>
      </c>
    </row>
    <row r="132" spans="2:3" x14ac:dyDescent="0.45">
      <c r="B132" s="86" t="s">
        <v>516</v>
      </c>
      <c r="C132" s="75" t="s">
        <v>21</v>
      </c>
    </row>
    <row r="133" spans="2:3" x14ac:dyDescent="0.45">
      <c r="B133" s="86" t="s">
        <v>541</v>
      </c>
      <c r="C133" s="75" t="s">
        <v>21</v>
      </c>
    </row>
    <row r="134" spans="2:3" x14ac:dyDescent="0.45">
      <c r="B134" s="86" t="s">
        <v>162</v>
      </c>
      <c r="C134" s="75" t="s">
        <v>21</v>
      </c>
    </row>
    <row r="135" spans="2:3" x14ac:dyDescent="0.45">
      <c r="B135" s="86" t="s">
        <v>523</v>
      </c>
      <c r="C135" s="75" t="s">
        <v>21</v>
      </c>
    </row>
    <row r="136" spans="2:3" x14ac:dyDescent="0.45">
      <c r="B136" s="86" t="s">
        <v>552</v>
      </c>
      <c r="C136" s="75" t="s">
        <v>21</v>
      </c>
    </row>
    <row r="137" spans="2:3" x14ac:dyDescent="0.45">
      <c r="B137" s="86" t="s">
        <v>141</v>
      </c>
      <c r="C137" s="75" t="s">
        <v>21</v>
      </c>
    </row>
    <row r="138" spans="2:3" x14ac:dyDescent="0.45">
      <c r="B138" s="86" t="s">
        <v>547</v>
      </c>
      <c r="C138" s="75" t="s">
        <v>21</v>
      </c>
    </row>
    <row r="139" spans="2:3" x14ac:dyDescent="0.45">
      <c r="B139" s="86" t="s">
        <v>481</v>
      </c>
      <c r="C139" s="75" t="s">
        <v>21</v>
      </c>
    </row>
    <row r="140" spans="2:3" x14ac:dyDescent="0.45">
      <c r="B140" s="86" t="s">
        <v>518</v>
      </c>
      <c r="C140" s="75" t="s">
        <v>21</v>
      </c>
    </row>
    <row r="141" spans="2:3" x14ac:dyDescent="0.45">
      <c r="B141" t="s">
        <v>505</v>
      </c>
      <c r="C141" s="75" t="s">
        <v>21</v>
      </c>
    </row>
    <row r="142" spans="2:3" x14ac:dyDescent="0.45">
      <c r="B142" s="86" t="s">
        <v>550</v>
      </c>
      <c r="C142" s="75" t="s">
        <v>21</v>
      </c>
    </row>
    <row r="143" spans="2:3" x14ac:dyDescent="0.45">
      <c r="B143" s="86" t="s">
        <v>497</v>
      </c>
      <c r="C143" s="75" t="s">
        <v>21</v>
      </c>
    </row>
    <row r="144" spans="2:3" x14ac:dyDescent="0.45">
      <c r="B144" s="86" t="s">
        <v>524</v>
      </c>
      <c r="C144" s="75" t="s">
        <v>21</v>
      </c>
    </row>
    <row r="145" spans="2:3" x14ac:dyDescent="0.45">
      <c r="B145" s="86" t="s">
        <v>520</v>
      </c>
      <c r="C145" s="75" t="s">
        <v>21</v>
      </c>
    </row>
    <row r="146" spans="2:3" x14ac:dyDescent="0.45">
      <c r="B146" s="86" t="s">
        <v>469</v>
      </c>
      <c r="C146" s="75" t="s">
        <v>21</v>
      </c>
    </row>
    <row r="147" spans="2:3" x14ac:dyDescent="0.45">
      <c r="B147" s="86" t="s">
        <v>478</v>
      </c>
      <c r="C147" s="75" t="s">
        <v>21</v>
      </c>
    </row>
    <row r="148" spans="2:3" x14ac:dyDescent="0.45">
      <c r="B148" s="86" t="s">
        <v>339</v>
      </c>
      <c r="C148" s="75" t="s">
        <v>21</v>
      </c>
    </row>
    <row r="149" spans="2:3" x14ac:dyDescent="0.45">
      <c r="B149" s="86" t="s">
        <v>561</v>
      </c>
      <c r="C149" s="75" t="s">
        <v>21</v>
      </c>
    </row>
    <row r="150" spans="2:3" x14ac:dyDescent="0.45">
      <c r="B150" s="86" t="s">
        <v>566</v>
      </c>
      <c r="C150" s="75" t="s">
        <v>21</v>
      </c>
    </row>
    <row r="151" spans="2:3" x14ac:dyDescent="0.45">
      <c r="B151" s="86" t="s">
        <v>509</v>
      </c>
      <c r="C151" s="75" t="s">
        <v>21</v>
      </c>
    </row>
    <row r="152" spans="2:3" x14ac:dyDescent="0.45">
      <c r="B152" s="86" t="s">
        <v>507</v>
      </c>
      <c r="C152" s="75" t="s">
        <v>21</v>
      </c>
    </row>
    <row r="153" spans="2:3" x14ac:dyDescent="0.45">
      <c r="B153" s="86" t="s">
        <v>210</v>
      </c>
      <c r="C153" s="75" t="s">
        <v>21</v>
      </c>
    </row>
    <row r="154" spans="2:3" x14ac:dyDescent="0.45">
      <c r="B154" s="86" t="s">
        <v>215</v>
      </c>
      <c r="C154" s="75" t="s">
        <v>22</v>
      </c>
    </row>
    <row r="155" spans="2:3" x14ac:dyDescent="0.45">
      <c r="B155" s="86" t="s">
        <v>333</v>
      </c>
      <c r="C155" s="75" t="s">
        <v>22</v>
      </c>
    </row>
    <row r="156" spans="2:3" x14ac:dyDescent="0.45">
      <c r="B156" s="86" t="s">
        <v>364</v>
      </c>
      <c r="C156" s="75" t="s">
        <v>22</v>
      </c>
    </row>
    <row r="157" spans="2:3" x14ac:dyDescent="0.45">
      <c r="B157" s="86" t="s">
        <v>392</v>
      </c>
      <c r="C157" s="75" t="s">
        <v>22</v>
      </c>
    </row>
    <row r="158" spans="2:3" x14ac:dyDescent="0.45">
      <c r="B158" s="86" t="s">
        <v>314</v>
      </c>
      <c r="C158" s="75" t="s">
        <v>22</v>
      </c>
    </row>
    <row r="159" spans="2:3" x14ac:dyDescent="0.45">
      <c r="B159" s="86" t="s">
        <v>393</v>
      </c>
      <c r="C159" s="75" t="s">
        <v>22</v>
      </c>
    </row>
    <row r="160" spans="2:3" x14ac:dyDescent="0.45">
      <c r="B160" s="86" t="s">
        <v>191</v>
      </c>
      <c r="C160" s="75" t="s">
        <v>22</v>
      </c>
    </row>
    <row r="161" spans="2:3" x14ac:dyDescent="0.45">
      <c r="B161" s="86" t="s">
        <v>279</v>
      </c>
      <c r="C161" s="75" t="s">
        <v>22</v>
      </c>
    </row>
    <row r="162" spans="2:3" x14ac:dyDescent="0.45">
      <c r="B162" s="86" t="s">
        <v>360</v>
      </c>
      <c r="C162" s="75" t="s">
        <v>22</v>
      </c>
    </row>
    <row r="163" spans="2:3" x14ac:dyDescent="0.45">
      <c r="B163" s="86" t="s">
        <v>194</v>
      </c>
      <c r="C163" s="75" t="s">
        <v>22</v>
      </c>
    </row>
    <row r="164" spans="2:3" x14ac:dyDescent="0.45">
      <c r="B164" s="86" t="s">
        <v>487</v>
      </c>
      <c r="C164" s="75" t="s">
        <v>22</v>
      </c>
    </row>
    <row r="165" spans="2:3" x14ac:dyDescent="0.45">
      <c r="B165" s="86" t="s">
        <v>276</v>
      </c>
      <c r="C165" s="75" t="s">
        <v>22</v>
      </c>
    </row>
    <row r="166" spans="2:3" x14ac:dyDescent="0.45">
      <c r="B166" s="86" t="s">
        <v>454</v>
      </c>
      <c r="C166" s="75" t="s">
        <v>22</v>
      </c>
    </row>
    <row r="167" spans="2:3" x14ac:dyDescent="0.45">
      <c r="B167" t="s">
        <v>473</v>
      </c>
      <c r="C167" s="75" t="s">
        <v>22</v>
      </c>
    </row>
    <row r="168" spans="2:3" x14ac:dyDescent="0.45">
      <c r="B168" s="86" t="s">
        <v>144</v>
      </c>
      <c r="C168" s="75" t="s">
        <v>22</v>
      </c>
    </row>
    <row r="169" spans="2:3" x14ac:dyDescent="0.45">
      <c r="B169" s="86" t="s">
        <v>278</v>
      </c>
      <c r="C169" s="75" t="s">
        <v>22</v>
      </c>
    </row>
    <row r="170" spans="2:3" x14ac:dyDescent="0.45">
      <c r="B170" s="86" t="s">
        <v>312</v>
      </c>
      <c r="C170" s="75" t="s">
        <v>22</v>
      </c>
    </row>
    <row r="171" spans="2:3" x14ac:dyDescent="0.45">
      <c r="B171" s="86" t="s">
        <v>387</v>
      </c>
      <c r="C171" s="75" t="s">
        <v>22</v>
      </c>
    </row>
    <row r="172" spans="2:3" x14ac:dyDescent="0.45">
      <c r="B172" s="86" t="s">
        <v>328</v>
      </c>
      <c r="C172" s="75" t="s">
        <v>22</v>
      </c>
    </row>
    <row r="173" spans="2:3" x14ac:dyDescent="0.45">
      <c r="B173" s="86" t="s">
        <v>355</v>
      </c>
      <c r="C173" s="75" t="s">
        <v>22</v>
      </c>
    </row>
    <row r="174" spans="2:3" x14ac:dyDescent="0.45">
      <c r="B174" s="86" t="s">
        <v>261</v>
      </c>
      <c r="C174" s="75" t="s">
        <v>22</v>
      </c>
    </row>
    <row r="175" spans="2:3" x14ac:dyDescent="0.45">
      <c r="B175" s="86" t="s">
        <v>413</v>
      </c>
      <c r="C175" s="75" t="s">
        <v>22</v>
      </c>
    </row>
    <row r="176" spans="2:3" x14ac:dyDescent="0.45">
      <c r="B176" s="86" t="s">
        <v>412</v>
      </c>
      <c r="C176" s="75" t="s">
        <v>22</v>
      </c>
    </row>
    <row r="177" spans="2:3" x14ac:dyDescent="0.45">
      <c r="B177" s="86" t="s">
        <v>352</v>
      </c>
      <c r="C177" s="75" t="s">
        <v>22</v>
      </c>
    </row>
    <row r="178" spans="2:3" x14ac:dyDescent="0.45">
      <c r="B178" s="86" t="s">
        <v>353</v>
      </c>
      <c r="C178" s="75" t="s">
        <v>22</v>
      </c>
    </row>
    <row r="179" spans="2:3" x14ac:dyDescent="0.45">
      <c r="B179" s="86" t="s">
        <v>409</v>
      </c>
      <c r="C179" s="75" t="s">
        <v>22</v>
      </c>
    </row>
    <row r="180" spans="2:3" x14ac:dyDescent="0.45">
      <c r="B180" s="86" t="s">
        <v>335</v>
      </c>
      <c r="C180" s="75" t="s">
        <v>22</v>
      </c>
    </row>
    <row r="181" spans="2:3" x14ac:dyDescent="0.45">
      <c r="B181" t="s">
        <v>537</v>
      </c>
      <c r="C181" s="75" t="s">
        <v>22</v>
      </c>
    </row>
    <row r="182" spans="2:3" x14ac:dyDescent="0.45">
      <c r="B182" s="86" t="s">
        <v>205</v>
      </c>
      <c r="C182" s="75" t="s">
        <v>22</v>
      </c>
    </row>
    <row r="183" spans="2:3" x14ac:dyDescent="0.45">
      <c r="B183" s="86" t="s">
        <v>275</v>
      </c>
      <c r="C183" s="75" t="s">
        <v>22</v>
      </c>
    </row>
    <row r="184" spans="2:3" x14ac:dyDescent="0.45">
      <c r="B184" s="86" t="s">
        <v>423</v>
      </c>
      <c r="C184" s="75" t="s">
        <v>22</v>
      </c>
    </row>
    <row r="185" spans="2:3" x14ac:dyDescent="0.45">
      <c r="B185" s="86" t="s">
        <v>388</v>
      </c>
      <c r="C185" s="75" t="s">
        <v>22</v>
      </c>
    </row>
    <row r="186" spans="2:3" x14ac:dyDescent="0.45">
      <c r="B186" s="86" t="s">
        <v>483</v>
      </c>
      <c r="C186" s="75" t="s">
        <v>22</v>
      </c>
    </row>
    <row r="187" spans="2:3" x14ac:dyDescent="0.45">
      <c r="B187" s="86" t="s">
        <v>311</v>
      </c>
      <c r="C187" s="75" t="s">
        <v>22</v>
      </c>
    </row>
    <row r="188" spans="2:3" x14ac:dyDescent="0.45">
      <c r="B188" s="86" t="s">
        <v>266</v>
      </c>
      <c r="C188" s="75" t="s">
        <v>22</v>
      </c>
    </row>
    <row r="189" spans="2:3" x14ac:dyDescent="0.45">
      <c r="B189" s="86" t="s">
        <v>382</v>
      </c>
      <c r="C189" s="75" t="s">
        <v>22</v>
      </c>
    </row>
    <row r="190" spans="2:3" x14ac:dyDescent="0.45">
      <c r="B190" s="86" t="s">
        <v>334</v>
      </c>
      <c r="C190" s="75" t="s">
        <v>22</v>
      </c>
    </row>
    <row r="191" spans="2:3" x14ac:dyDescent="0.45">
      <c r="B191" s="86" t="s">
        <v>466</v>
      </c>
      <c r="C191" s="75" t="s">
        <v>22</v>
      </c>
    </row>
    <row r="192" spans="2:3" x14ac:dyDescent="0.45">
      <c r="B192" s="86" t="s">
        <v>446</v>
      </c>
      <c r="C192" s="75" t="s">
        <v>22</v>
      </c>
    </row>
    <row r="193" spans="2:3" x14ac:dyDescent="0.45">
      <c r="B193" s="86" t="s">
        <v>458</v>
      </c>
      <c r="C193" s="75" t="s">
        <v>22</v>
      </c>
    </row>
    <row r="194" spans="2:3" x14ac:dyDescent="0.45">
      <c r="B194" s="86" t="s">
        <v>432</v>
      </c>
      <c r="C194" s="75" t="s">
        <v>22</v>
      </c>
    </row>
    <row r="195" spans="2:3" x14ac:dyDescent="0.45">
      <c r="B195" s="86" t="s">
        <v>219</v>
      </c>
      <c r="C195" s="75" t="s">
        <v>22</v>
      </c>
    </row>
    <row r="196" spans="2:3" x14ac:dyDescent="0.45">
      <c r="B196" s="86" t="s">
        <v>145</v>
      </c>
      <c r="C196" s="75" t="s">
        <v>22</v>
      </c>
    </row>
    <row r="197" spans="2:3" x14ac:dyDescent="0.45">
      <c r="B197" s="86" t="s">
        <v>262</v>
      </c>
      <c r="C197" s="75" t="s">
        <v>22</v>
      </c>
    </row>
    <row r="198" spans="2:3" x14ac:dyDescent="0.45">
      <c r="B198" s="86" t="s">
        <v>400</v>
      </c>
      <c r="C198" s="75" t="s">
        <v>22</v>
      </c>
    </row>
    <row r="199" spans="2:3" x14ac:dyDescent="0.45">
      <c r="B199" s="86" t="s">
        <v>449</v>
      </c>
      <c r="C199" s="75" t="s">
        <v>22</v>
      </c>
    </row>
    <row r="200" spans="2:3" x14ac:dyDescent="0.45">
      <c r="B200" s="86" t="s">
        <v>327</v>
      </c>
      <c r="C200" s="75" t="s">
        <v>22</v>
      </c>
    </row>
    <row r="201" spans="2:3" x14ac:dyDescent="0.45">
      <c r="B201" s="86" t="s">
        <v>313</v>
      </c>
      <c r="C201" s="75" t="s">
        <v>22</v>
      </c>
    </row>
    <row r="202" spans="2:3" x14ac:dyDescent="0.45">
      <c r="B202" s="86" t="s">
        <v>544</v>
      </c>
      <c r="C202" s="75" t="s">
        <v>22</v>
      </c>
    </row>
    <row r="203" spans="2:3" x14ac:dyDescent="0.45">
      <c r="B203" t="s">
        <v>504</v>
      </c>
      <c r="C203" s="75" t="s">
        <v>22</v>
      </c>
    </row>
    <row r="204" spans="2:3" x14ac:dyDescent="0.45">
      <c r="B204" s="86" t="s">
        <v>263</v>
      </c>
      <c r="C204" s="75" t="s">
        <v>22</v>
      </c>
    </row>
    <row r="205" spans="2:3" x14ac:dyDescent="0.45">
      <c r="B205" s="86" t="s">
        <v>583</v>
      </c>
      <c r="C205" s="75" t="s">
        <v>22</v>
      </c>
    </row>
    <row r="206" spans="2:3" x14ac:dyDescent="0.45">
      <c r="B206" s="86" t="s">
        <v>421</v>
      </c>
      <c r="C206" s="75" t="s">
        <v>22</v>
      </c>
    </row>
    <row r="207" spans="2:3" x14ac:dyDescent="0.45">
      <c r="B207" s="86" t="s">
        <v>347</v>
      </c>
      <c r="C207" s="75" t="s">
        <v>22</v>
      </c>
    </row>
    <row r="208" spans="2:3" x14ac:dyDescent="0.45">
      <c r="B208" s="86" t="s">
        <v>447</v>
      </c>
      <c r="C208" s="75" t="s">
        <v>22</v>
      </c>
    </row>
    <row r="209" spans="2:3" x14ac:dyDescent="0.45">
      <c r="B209" s="86" t="s">
        <v>193</v>
      </c>
      <c r="C209" s="75" t="s">
        <v>22</v>
      </c>
    </row>
    <row r="210" spans="2:3" x14ac:dyDescent="0.45">
      <c r="B210" s="86" t="s">
        <v>181</v>
      </c>
      <c r="C210" s="75" t="s">
        <v>22</v>
      </c>
    </row>
    <row r="211" spans="2:3" x14ac:dyDescent="0.45">
      <c r="B211" s="86" t="s">
        <v>435</v>
      </c>
      <c r="C211" s="75" t="s">
        <v>22</v>
      </c>
    </row>
    <row r="212" spans="2:3" x14ac:dyDescent="0.45">
      <c r="B212" s="86" t="s">
        <v>170</v>
      </c>
      <c r="C212" s="75" t="s">
        <v>22</v>
      </c>
    </row>
    <row r="213" spans="2:3" x14ac:dyDescent="0.45">
      <c r="B213" s="86" t="s">
        <v>176</v>
      </c>
      <c r="C213" s="75" t="s">
        <v>22</v>
      </c>
    </row>
    <row r="214" spans="2:3" x14ac:dyDescent="0.45">
      <c r="B214" s="86" t="s">
        <v>202</v>
      </c>
      <c r="C214" s="75" t="s">
        <v>22</v>
      </c>
    </row>
    <row r="215" spans="2:3" x14ac:dyDescent="0.45">
      <c r="B215" s="86" t="s">
        <v>455</v>
      </c>
      <c r="C215" s="75" t="s">
        <v>22</v>
      </c>
    </row>
    <row r="216" spans="2:3" x14ac:dyDescent="0.45">
      <c r="B216" s="86" t="s">
        <v>150</v>
      </c>
      <c r="C216" s="75" t="s">
        <v>22</v>
      </c>
    </row>
    <row r="217" spans="2:3" x14ac:dyDescent="0.45">
      <c r="B217" s="86" t="s">
        <v>225</v>
      </c>
      <c r="C217" s="75" t="s">
        <v>22</v>
      </c>
    </row>
    <row r="218" spans="2:3" x14ac:dyDescent="0.45">
      <c r="B218" s="86" t="s">
        <v>264</v>
      </c>
      <c r="C218" s="75" t="s">
        <v>22</v>
      </c>
    </row>
    <row r="219" spans="2:3" x14ac:dyDescent="0.45">
      <c r="B219" s="86" t="s">
        <v>489</v>
      </c>
      <c r="C219" s="75" t="s">
        <v>22</v>
      </c>
    </row>
    <row r="220" spans="2:3" x14ac:dyDescent="0.45">
      <c r="B220" s="86" t="s">
        <v>196</v>
      </c>
      <c r="C220" s="75" t="s">
        <v>22</v>
      </c>
    </row>
    <row r="221" spans="2:3" x14ac:dyDescent="0.45">
      <c r="B221" s="86" t="s">
        <v>361</v>
      </c>
      <c r="C221" s="75" t="s">
        <v>22</v>
      </c>
    </row>
    <row r="222" spans="2:3" x14ac:dyDescent="0.45">
      <c r="B222" s="86" t="s">
        <v>371</v>
      </c>
      <c r="C222" s="75" t="s">
        <v>22</v>
      </c>
    </row>
    <row r="223" spans="2:3" x14ac:dyDescent="0.45">
      <c r="B223" s="86" t="s">
        <v>450</v>
      </c>
      <c r="C223" s="75" t="s">
        <v>22</v>
      </c>
    </row>
    <row r="224" spans="2:3" x14ac:dyDescent="0.45">
      <c r="B224" s="86" t="s">
        <v>132</v>
      </c>
      <c r="C224" s="75" t="s">
        <v>22</v>
      </c>
    </row>
    <row r="225" spans="2:3" x14ac:dyDescent="0.45">
      <c r="B225" s="86" t="s">
        <v>486</v>
      </c>
      <c r="C225" s="75" t="s">
        <v>22</v>
      </c>
    </row>
    <row r="226" spans="2:3" x14ac:dyDescent="0.45">
      <c r="B226" s="86" t="s">
        <v>265</v>
      </c>
      <c r="C226" s="75" t="s">
        <v>22</v>
      </c>
    </row>
    <row r="227" spans="2:3" x14ac:dyDescent="0.45">
      <c r="B227" s="86" t="s">
        <v>543</v>
      </c>
      <c r="C227" s="75" t="s">
        <v>22</v>
      </c>
    </row>
    <row r="228" spans="2:3" x14ac:dyDescent="0.45">
      <c r="B228" s="86" t="s">
        <v>399</v>
      </c>
      <c r="C228" s="75" t="s">
        <v>22</v>
      </c>
    </row>
    <row r="229" spans="2:3" x14ac:dyDescent="0.45">
      <c r="B229" s="86" t="s">
        <v>429</v>
      </c>
      <c r="C229" s="75" t="s">
        <v>22</v>
      </c>
    </row>
    <row r="230" spans="2:3" x14ac:dyDescent="0.45">
      <c r="B230" s="86" t="s">
        <v>199</v>
      </c>
      <c r="C230" s="75" t="s">
        <v>22</v>
      </c>
    </row>
    <row r="231" spans="2:3" x14ac:dyDescent="0.45">
      <c r="B231" s="86" t="s">
        <v>299</v>
      </c>
      <c r="C231" s="75" t="s">
        <v>22</v>
      </c>
    </row>
    <row r="232" spans="2:3" x14ac:dyDescent="0.45">
      <c r="B232" s="86" t="s">
        <v>476</v>
      </c>
      <c r="C232" s="75" t="s">
        <v>22</v>
      </c>
    </row>
    <row r="233" spans="2:3" x14ac:dyDescent="0.45">
      <c r="B233" s="86" t="s">
        <v>180</v>
      </c>
      <c r="C233" s="75" t="s">
        <v>22</v>
      </c>
    </row>
    <row r="234" spans="2:3" x14ac:dyDescent="0.45">
      <c r="B234" s="86" t="s">
        <v>492</v>
      </c>
      <c r="C234" s="75" t="s">
        <v>22</v>
      </c>
    </row>
    <row r="235" spans="2:3" x14ac:dyDescent="0.45">
      <c r="B235" s="86" t="s">
        <v>465</v>
      </c>
      <c r="C235" s="75" t="s">
        <v>22</v>
      </c>
    </row>
    <row r="236" spans="2:3" x14ac:dyDescent="0.45">
      <c r="B236" s="86" t="s">
        <v>456</v>
      </c>
      <c r="C236" s="75" t="s">
        <v>22</v>
      </c>
    </row>
    <row r="237" spans="2:3" x14ac:dyDescent="0.45">
      <c r="B237" s="86" t="s">
        <v>138</v>
      </c>
      <c r="C237" s="75" t="s">
        <v>22</v>
      </c>
    </row>
    <row r="238" spans="2:3" x14ac:dyDescent="0.45">
      <c r="B238" s="86" t="s">
        <v>203</v>
      </c>
      <c r="C238" s="75" t="s">
        <v>22</v>
      </c>
    </row>
    <row r="239" spans="2:3" x14ac:dyDescent="0.45">
      <c r="B239" s="86" t="s">
        <v>563</v>
      </c>
      <c r="C239" s="75" t="s">
        <v>22</v>
      </c>
    </row>
    <row r="240" spans="2:3" x14ac:dyDescent="0.45">
      <c r="B240" s="86" t="s">
        <v>420</v>
      </c>
      <c r="C240" s="75" t="s">
        <v>22</v>
      </c>
    </row>
    <row r="241" spans="2:3" x14ac:dyDescent="0.45">
      <c r="B241" s="86" t="s">
        <v>177</v>
      </c>
      <c r="C241" s="75" t="s">
        <v>22</v>
      </c>
    </row>
    <row r="242" spans="2:3" x14ac:dyDescent="0.45">
      <c r="B242" t="s">
        <v>401</v>
      </c>
      <c r="C242" s="75" t="s">
        <v>22</v>
      </c>
    </row>
    <row r="243" spans="2:3" x14ac:dyDescent="0.45">
      <c r="B243" s="86" t="s">
        <v>410</v>
      </c>
      <c r="C243" s="75" t="s">
        <v>22</v>
      </c>
    </row>
    <row r="244" spans="2:3" x14ac:dyDescent="0.45">
      <c r="B244" s="86" t="s">
        <v>198</v>
      </c>
      <c r="C244" s="75" t="s">
        <v>22</v>
      </c>
    </row>
    <row r="245" spans="2:3" x14ac:dyDescent="0.45">
      <c r="B245" s="86" t="s">
        <v>129</v>
      </c>
      <c r="C245" s="75" t="s">
        <v>22</v>
      </c>
    </row>
    <row r="246" spans="2:3" x14ac:dyDescent="0.45">
      <c r="B246" s="86" t="s">
        <v>160</v>
      </c>
      <c r="C246" s="75" t="s">
        <v>22</v>
      </c>
    </row>
    <row r="247" spans="2:3" x14ac:dyDescent="0.45">
      <c r="B247" s="86" t="s">
        <v>222</v>
      </c>
      <c r="C247" s="75" t="s">
        <v>22</v>
      </c>
    </row>
    <row r="248" spans="2:3" x14ac:dyDescent="0.45">
      <c r="B248" s="86" t="s">
        <v>201</v>
      </c>
      <c r="C248" s="75" t="s">
        <v>22</v>
      </c>
    </row>
    <row r="249" spans="2:3" x14ac:dyDescent="0.45">
      <c r="B249" s="86" t="s">
        <v>490</v>
      </c>
      <c r="C249" s="75" t="s">
        <v>22</v>
      </c>
    </row>
    <row r="250" spans="2:3" x14ac:dyDescent="0.45">
      <c r="B250" s="86" t="s">
        <v>484</v>
      </c>
      <c r="C250" s="75" t="s">
        <v>22</v>
      </c>
    </row>
    <row r="251" spans="2:3" x14ac:dyDescent="0.45">
      <c r="B251" s="86" t="s">
        <v>310</v>
      </c>
      <c r="C251" s="75" t="s">
        <v>22</v>
      </c>
    </row>
    <row r="252" spans="2:3" x14ac:dyDescent="0.45">
      <c r="B252" s="86" t="s">
        <v>213</v>
      </c>
      <c r="C252" s="75" t="s">
        <v>22</v>
      </c>
    </row>
    <row r="253" spans="2:3" x14ac:dyDescent="0.45">
      <c r="B253" s="86" t="s">
        <v>316</v>
      </c>
      <c r="C253" s="75" t="s">
        <v>22</v>
      </c>
    </row>
    <row r="254" spans="2:3" x14ac:dyDescent="0.45">
      <c r="B254" s="86" t="s">
        <v>197</v>
      </c>
      <c r="C254" s="75" t="s">
        <v>22</v>
      </c>
    </row>
    <row r="255" spans="2:3" x14ac:dyDescent="0.45">
      <c r="B255" s="86" t="s">
        <v>365</v>
      </c>
      <c r="C255" s="75" t="s">
        <v>22</v>
      </c>
    </row>
    <row r="256" spans="2:3" x14ac:dyDescent="0.45">
      <c r="B256" s="86" t="s">
        <v>173</v>
      </c>
      <c r="C256" s="75" t="s">
        <v>22</v>
      </c>
    </row>
    <row r="257" spans="2:3" x14ac:dyDescent="0.45">
      <c r="B257" s="86" t="s">
        <v>291</v>
      </c>
      <c r="C257" s="75" t="s">
        <v>22</v>
      </c>
    </row>
    <row r="258" spans="2:3" x14ac:dyDescent="0.45">
      <c r="B258" s="86" t="s">
        <v>211</v>
      </c>
      <c r="C258" s="75" t="s">
        <v>22</v>
      </c>
    </row>
    <row r="259" spans="2:3" x14ac:dyDescent="0.45">
      <c r="B259" s="86" t="s">
        <v>284</v>
      </c>
      <c r="C259" s="75" t="s">
        <v>22</v>
      </c>
    </row>
    <row r="260" spans="2:3" x14ac:dyDescent="0.45">
      <c r="B260" s="86" t="s">
        <v>146</v>
      </c>
      <c r="C260" s="75" t="s">
        <v>22</v>
      </c>
    </row>
    <row r="261" spans="2:3" x14ac:dyDescent="0.45">
      <c r="B261" t="s">
        <v>426</v>
      </c>
      <c r="C261" s="75" t="s">
        <v>22</v>
      </c>
    </row>
    <row r="262" spans="2:3" x14ac:dyDescent="0.45">
      <c r="B262" s="86" t="s">
        <v>220</v>
      </c>
      <c r="C262" s="75" t="s">
        <v>22</v>
      </c>
    </row>
    <row r="263" spans="2:3" x14ac:dyDescent="0.45">
      <c r="B263" s="86" t="s">
        <v>208</v>
      </c>
      <c r="C263" s="75" t="s">
        <v>22</v>
      </c>
    </row>
    <row r="264" spans="2:3" x14ac:dyDescent="0.45">
      <c r="B264" s="86" t="s">
        <v>217</v>
      </c>
      <c r="C264" s="75" t="s">
        <v>22</v>
      </c>
    </row>
    <row r="265" spans="2:3" x14ac:dyDescent="0.45">
      <c r="B265" s="86" t="s">
        <v>187</v>
      </c>
      <c r="C265" s="75" t="s">
        <v>22</v>
      </c>
    </row>
    <row r="266" spans="2:3" x14ac:dyDescent="0.45">
      <c r="B266" s="86" t="s">
        <v>406</v>
      </c>
      <c r="C266" s="75" t="s">
        <v>22</v>
      </c>
    </row>
    <row r="267" spans="2:3" x14ac:dyDescent="0.45">
      <c r="B267" s="86" t="s">
        <v>192</v>
      </c>
      <c r="C267" s="75" t="s">
        <v>22</v>
      </c>
    </row>
    <row r="268" spans="2:3" x14ac:dyDescent="0.45">
      <c r="B268" s="86" t="s">
        <v>514</v>
      </c>
      <c r="C268" s="75" t="s">
        <v>22</v>
      </c>
    </row>
    <row r="269" spans="2:3" x14ac:dyDescent="0.45">
      <c r="B269" s="86" t="s">
        <v>186</v>
      </c>
      <c r="C269" s="75" t="s">
        <v>22</v>
      </c>
    </row>
    <row r="270" spans="2:3" x14ac:dyDescent="0.45">
      <c r="B270" s="86" t="s">
        <v>154</v>
      </c>
      <c r="C270" s="75" t="s">
        <v>22</v>
      </c>
    </row>
    <row r="271" spans="2:3" x14ac:dyDescent="0.45">
      <c r="B271" s="86" t="s">
        <v>545</v>
      </c>
      <c r="C271" s="75" t="s">
        <v>22</v>
      </c>
    </row>
    <row r="272" spans="2:3" x14ac:dyDescent="0.45">
      <c r="B272" s="86" t="s">
        <v>391</v>
      </c>
      <c r="C272" s="75" t="s">
        <v>22</v>
      </c>
    </row>
    <row r="273" spans="2:3" x14ac:dyDescent="0.45">
      <c r="B273" s="86" t="s">
        <v>206</v>
      </c>
      <c r="C273" s="75" t="s">
        <v>22</v>
      </c>
    </row>
    <row r="274" spans="2:3" x14ac:dyDescent="0.45">
      <c r="B274" s="86" t="s">
        <v>319</v>
      </c>
      <c r="C274" s="75" t="s">
        <v>22</v>
      </c>
    </row>
    <row r="275" spans="2:3" x14ac:dyDescent="0.45">
      <c r="B275" s="86" t="s">
        <v>560</v>
      </c>
      <c r="C275" s="75" t="s">
        <v>22</v>
      </c>
    </row>
    <row r="276" spans="2:3" x14ac:dyDescent="0.45">
      <c r="B276" s="86" t="s">
        <v>506</v>
      </c>
      <c r="C276" s="75" t="s">
        <v>22</v>
      </c>
    </row>
    <row r="277" spans="2:3" x14ac:dyDescent="0.45">
      <c r="B277" s="86" t="s">
        <v>131</v>
      </c>
      <c r="C277" s="75" t="s">
        <v>22</v>
      </c>
    </row>
    <row r="278" spans="2:3" x14ac:dyDescent="0.45">
      <c r="B278" s="86" t="s">
        <v>288</v>
      </c>
      <c r="C278" s="75" t="s">
        <v>22</v>
      </c>
    </row>
    <row r="279" spans="2:3" x14ac:dyDescent="0.45">
      <c r="B279" s="86" t="s">
        <v>578</v>
      </c>
      <c r="C279" s="75" t="s">
        <v>22</v>
      </c>
    </row>
    <row r="280" spans="2:3" x14ac:dyDescent="0.45">
      <c r="B280" s="86" t="s">
        <v>331</v>
      </c>
      <c r="C280" s="75" t="s">
        <v>22</v>
      </c>
    </row>
    <row r="281" spans="2:3" x14ac:dyDescent="0.45">
      <c r="B281" s="86" t="s">
        <v>147</v>
      </c>
      <c r="C281" s="75" t="s">
        <v>22</v>
      </c>
    </row>
    <row r="282" spans="2:3" x14ac:dyDescent="0.45">
      <c r="B282" s="86" t="s">
        <v>155</v>
      </c>
      <c r="C282" s="75" t="s">
        <v>22</v>
      </c>
    </row>
    <row r="283" spans="2:3" x14ac:dyDescent="0.45">
      <c r="B283" s="86" t="s">
        <v>496</v>
      </c>
      <c r="C283" s="75" t="s">
        <v>22</v>
      </c>
    </row>
    <row r="284" spans="2:3" x14ac:dyDescent="0.45">
      <c r="B284" s="86" t="s">
        <v>440</v>
      </c>
      <c r="C284" s="75" t="s">
        <v>22</v>
      </c>
    </row>
    <row r="285" spans="2:3" x14ac:dyDescent="0.45">
      <c r="B285" s="86" t="s">
        <v>214</v>
      </c>
      <c r="C285" s="75" t="s">
        <v>22</v>
      </c>
    </row>
    <row r="286" spans="2:3" x14ac:dyDescent="0.45">
      <c r="B286" s="86" t="s">
        <v>459</v>
      </c>
      <c r="C286" s="75" t="s">
        <v>22</v>
      </c>
    </row>
    <row r="287" spans="2:3" x14ac:dyDescent="0.45">
      <c r="B287" s="86" t="s">
        <v>309</v>
      </c>
      <c r="C287" s="75" t="s">
        <v>22</v>
      </c>
    </row>
    <row r="288" spans="2:3" x14ac:dyDescent="0.45">
      <c r="B288" s="86" t="s">
        <v>558</v>
      </c>
      <c r="C288" s="75" t="s">
        <v>22</v>
      </c>
    </row>
    <row r="289" spans="2:3" x14ac:dyDescent="0.45">
      <c r="B289" s="86" t="s">
        <v>503</v>
      </c>
      <c r="C289" s="75" t="s">
        <v>22</v>
      </c>
    </row>
    <row r="290" spans="2:3" x14ac:dyDescent="0.45">
      <c r="B290" s="86" t="s">
        <v>135</v>
      </c>
      <c r="C290" s="75" t="s">
        <v>22</v>
      </c>
    </row>
    <row r="291" spans="2:3" x14ac:dyDescent="0.45">
      <c r="B291" s="86" t="s">
        <v>443</v>
      </c>
      <c r="C291" s="75" t="s">
        <v>22</v>
      </c>
    </row>
    <row r="292" spans="2:3" x14ac:dyDescent="0.45">
      <c r="B292" s="86" t="s">
        <v>441</v>
      </c>
      <c r="C292" s="75" t="s">
        <v>22</v>
      </c>
    </row>
    <row r="293" spans="2:3" x14ac:dyDescent="0.45">
      <c r="B293" s="86" t="s">
        <v>402</v>
      </c>
      <c r="C293" s="75" t="s">
        <v>22</v>
      </c>
    </row>
    <row r="294" spans="2:3" x14ac:dyDescent="0.45">
      <c r="B294" s="86" t="s">
        <v>130</v>
      </c>
      <c r="C294" s="75" t="s">
        <v>22</v>
      </c>
    </row>
    <row r="295" spans="2:3" x14ac:dyDescent="0.45">
      <c r="B295" s="86" t="s">
        <v>479</v>
      </c>
      <c r="C295" s="75" t="s">
        <v>22</v>
      </c>
    </row>
    <row r="296" spans="2:3" x14ac:dyDescent="0.45">
      <c r="B296" s="86" t="s">
        <v>285</v>
      </c>
      <c r="C296" s="75" t="s">
        <v>22</v>
      </c>
    </row>
    <row r="297" spans="2:3" x14ac:dyDescent="0.45">
      <c r="B297" s="86" t="s">
        <v>369</v>
      </c>
      <c r="C297" s="75" t="s">
        <v>22</v>
      </c>
    </row>
    <row r="298" spans="2:3" x14ac:dyDescent="0.45">
      <c r="B298" s="86" t="s">
        <v>182</v>
      </c>
      <c r="C298" s="75" t="s">
        <v>22</v>
      </c>
    </row>
    <row r="299" spans="2:3" x14ac:dyDescent="0.45">
      <c r="B299" s="86" t="s">
        <v>332</v>
      </c>
      <c r="C299" s="75" t="s">
        <v>22</v>
      </c>
    </row>
    <row r="300" spans="2:3" x14ac:dyDescent="0.45">
      <c r="B300" s="86" t="s">
        <v>174</v>
      </c>
      <c r="C300" s="75" t="s">
        <v>22</v>
      </c>
    </row>
    <row r="301" spans="2:3" x14ac:dyDescent="0.45">
      <c r="B301" s="86" t="s">
        <v>282</v>
      </c>
      <c r="C301" s="75" t="s">
        <v>22</v>
      </c>
    </row>
    <row r="302" spans="2:3" x14ac:dyDescent="0.45">
      <c r="B302" s="86" t="s">
        <v>189</v>
      </c>
      <c r="C302" s="75" t="s">
        <v>22</v>
      </c>
    </row>
    <row r="303" spans="2:3" x14ac:dyDescent="0.45">
      <c r="B303" s="86" t="s">
        <v>367</v>
      </c>
      <c r="C303" s="75" t="s">
        <v>22</v>
      </c>
    </row>
    <row r="304" spans="2:3" x14ac:dyDescent="0.45">
      <c r="B304" s="86" t="s">
        <v>287</v>
      </c>
      <c r="C304" s="75" t="s">
        <v>22</v>
      </c>
    </row>
    <row r="305" spans="2:3" x14ac:dyDescent="0.45">
      <c r="B305" s="86" t="s">
        <v>501</v>
      </c>
      <c r="C305" s="75" t="s">
        <v>22</v>
      </c>
    </row>
    <row r="306" spans="2:3" x14ac:dyDescent="0.45">
      <c r="B306" s="86" t="s">
        <v>562</v>
      </c>
      <c r="C306" s="75" t="s">
        <v>22</v>
      </c>
    </row>
    <row r="307" spans="2:3" x14ac:dyDescent="0.45">
      <c r="B307" s="86" t="s">
        <v>137</v>
      </c>
      <c r="C307" s="75" t="s">
        <v>22</v>
      </c>
    </row>
    <row r="308" spans="2:3" x14ac:dyDescent="0.45">
      <c r="B308" t="s">
        <v>321</v>
      </c>
      <c r="C308" s="75" t="s">
        <v>22</v>
      </c>
    </row>
    <row r="309" spans="2:3" x14ac:dyDescent="0.45">
      <c r="B309" s="86" t="s">
        <v>452</v>
      </c>
      <c r="C309" s="75" t="s">
        <v>22</v>
      </c>
    </row>
    <row r="310" spans="2:3" x14ac:dyDescent="0.45">
      <c r="B310" s="86" t="s">
        <v>553</v>
      </c>
      <c r="C310" s="75" t="s">
        <v>22</v>
      </c>
    </row>
    <row r="311" spans="2:3" x14ac:dyDescent="0.45">
      <c r="B311" s="86" t="s">
        <v>404</v>
      </c>
      <c r="C311" s="75" t="s">
        <v>22</v>
      </c>
    </row>
    <row r="312" spans="2:3" x14ac:dyDescent="0.45">
      <c r="B312" s="86" t="s">
        <v>557</v>
      </c>
      <c r="C312" s="75" t="s">
        <v>22</v>
      </c>
    </row>
    <row r="313" spans="2:3" x14ac:dyDescent="0.45">
      <c r="B313" s="86" t="s">
        <v>152</v>
      </c>
      <c r="C313" s="75" t="s">
        <v>22</v>
      </c>
    </row>
    <row r="314" spans="2:3" x14ac:dyDescent="0.45">
      <c r="B314" s="86" t="s">
        <v>209</v>
      </c>
      <c r="C314" s="75" t="s">
        <v>22</v>
      </c>
    </row>
    <row r="315" spans="2:3" x14ac:dyDescent="0.45">
      <c r="B315" s="86" t="s">
        <v>281</v>
      </c>
      <c r="C315" s="75" t="s">
        <v>22</v>
      </c>
    </row>
    <row r="316" spans="2:3" x14ac:dyDescent="0.45">
      <c r="B316" s="86" t="s">
        <v>179</v>
      </c>
      <c r="C316" s="75" t="s">
        <v>22</v>
      </c>
    </row>
    <row r="317" spans="2:3" x14ac:dyDescent="0.45">
      <c r="B317" s="86" t="s">
        <v>128</v>
      </c>
      <c r="C317" s="75" t="s">
        <v>22</v>
      </c>
    </row>
    <row r="318" spans="2:3" x14ac:dyDescent="0.45">
      <c r="B318" s="86" t="s">
        <v>218</v>
      </c>
      <c r="C318" s="75" t="s">
        <v>22</v>
      </c>
    </row>
    <row r="319" spans="2:3" x14ac:dyDescent="0.45">
      <c r="B319" s="86" t="s">
        <v>317</v>
      </c>
      <c r="C319" s="75" t="s">
        <v>22</v>
      </c>
    </row>
    <row r="320" spans="2:3" x14ac:dyDescent="0.45">
      <c r="B320" t="s">
        <v>542</v>
      </c>
      <c r="C320" s="75" t="s">
        <v>22</v>
      </c>
    </row>
    <row r="321" spans="2:3" x14ac:dyDescent="0.45">
      <c r="B321" s="86" t="s">
        <v>416</v>
      </c>
      <c r="C321" s="75" t="s">
        <v>22</v>
      </c>
    </row>
    <row r="322" spans="2:3" x14ac:dyDescent="0.45">
      <c r="B322" s="86" t="s">
        <v>453</v>
      </c>
      <c r="C322" s="75" t="s">
        <v>22</v>
      </c>
    </row>
    <row r="323" spans="2:3" x14ac:dyDescent="0.45">
      <c r="B323" s="86" t="s">
        <v>346</v>
      </c>
      <c r="C323" s="75" t="s">
        <v>22</v>
      </c>
    </row>
    <row r="324" spans="2:3" x14ac:dyDescent="0.45">
      <c r="B324" s="86" t="s">
        <v>255</v>
      </c>
      <c r="C324" s="75" t="s">
        <v>22</v>
      </c>
    </row>
    <row r="325" spans="2:3" x14ac:dyDescent="0.45">
      <c r="B325" s="86" t="s">
        <v>267</v>
      </c>
      <c r="C325" s="75" t="s">
        <v>22</v>
      </c>
    </row>
    <row r="326" spans="2:3" x14ac:dyDescent="0.45">
      <c r="B326" s="86" t="s">
        <v>188</v>
      </c>
      <c r="C326" s="75" t="s">
        <v>22</v>
      </c>
    </row>
    <row r="327" spans="2:3" x14ac:dyDescent="0.45">
      <c r="B327" s="86" t="s">
        <v>405</v>
      </c>
      <c r="C327" s="75" t="s">
        <v>22</v>
      </c>
    </row>
    <row r="328" spans="2:3" x14ac:dyDescent="0.45">
      <c r="B328" s="86" t="s">
        <v>508</v>
      </c>
      <c r="C328" s="75" t="s">
        <v>22</v>
      </c>
    </row>
    <row r="329" spans="2:3" x14ac:dyDescent="0.45">
      <c r="B329" s="86" t="s">
        <v>252</v>
      </c>
      <c r="C329" s="75" t="s">
        <v>22</v>
      </c>
    </row>
    <row r="330" spans="2:3" x14ac:dyDescent="0.45">
      <c r="B330" s="86" t="s">
        <v>461</v>
      </c>
      <c r="C330" s="75" t="s">
        <v>22</v>
      </c>
    </row>
    <row r="331" spans="2:3" x14ac:dyDescent="0.45">
      <c r="B331" s="86" t="s">
        <v>565</v>
      </c>
      <c r="C331" s="75" t="s">
        <v>22</v>
      </c>
    </row>
    <row r="332" spans="2:3" x14ac:dyDescent="0.45">
      <c r="B332" s="86" t="s">
        <v>415</v>
      </c>
      <c r="C332" s="75" t="s">
        <v>22</v>
      </c>
    </row>
    <row r="333" spans="2:3" x14ac:dyDescent="0.45">
      <c r="B333" s="86" t="s">
        <v>212</v>
      </c>
      <c r="C333" s="75" t="s">
        <v>22</v>
      </c>
    </row>
    <row r="334" spans="2:3" x14ac:dyDescent="0.45">
      <c r="B334" s="86" t="s">
        <v>564</v>
      </c>
      <c r="C334" s="75" t="s">
        <v>22</v>
      </c>
    </row>
    <row r="335" spans="2:3" x14ac:dyDescent="0.45">
      <c r="B335" s="86" t="s">
        <v>295</v>
      </c>
      <c r="C335" s="75" t="s">
        <v>22</v>
      </c>
    </row>
    <row r="336" spans="2:3" x14ac:dyDescent="0.45">
      <c r="B336" t="s">
        <v>223</v>
      </c>
      <c r="C336" s="75" t="s">
        <v>22</v>
      </c>
    </row>
    <row r="337" spans="2:3" x14ac:dyDescent="0.45">
      <c r="B337" s="86" t="s">
        <v>221</v>
      </c>
      <c r="C337" s="75" t="s">
        <v>22</v>
      </c>
    </row>
    <row r="338" spans="2:3" x14ac:dyDescent="0.45">
      <c r="B338" s="86" t="s">
        <v>216</v>
      </c>
      <c r="C338" s="75" t="s">
        <v>22</v>
      </c>
    </row>
    <row r="339" spans="2:3" x14ac:dyDescent="0.45">
      <c r="B339" s="86" t="s">
        <v>292</v>
      </c>
      <c r="C339" s="75" t="s">
        <v>22</v>
      </c>
    </row>
    <row r="340" spans="2:3" x14ac:dyDescent="0.45">
      <c r="B340" s="86" t="s">
        <v>293</v>
      </c>
      <c r="C340" s="75" t="s">
        <v>22</v>
      </c>
    </row>
    <row r="341" spans="2:3" x14ac:dyDescent="0.45">
      <c r="B341" s="86" t="s">
        <v>502</v>
      </c>
      <c r="C341" s="75" t="s">
        <v>22</v>
      </c>
    </row>
    <row r="342" spans="2:3" x14ac:dyDescent="0.45">
      <c r="B342" s="86" t="s">
        <v>439</v>
      </c>
      <c r="C342" s="75" t="s">
        <v>22</v>
      </c>
    </row>
    <row r="343" spans="2:3" x14ac:dyDescent="0.45">
      <c r="B343" s="86" t="s">
        <v>444</v>
      </c>
      <c r="C343" s="75" t="s">
        <v>22</v>
      </c>
    </row>
    <row r="344" spans="2:3" x14ac:dyDescent="0.45">
      <c r="B344" s="86" t="s">
        <v>370</v>
      </c>
      <c r="C344" s="75" t="s">
        <v>22</v>
      </c>
    </row>
    <row r="345" spans="2:3" x14ac:dyDescent="0.45">
      <c r="B345" s="86" t="s">
        <v>559</v>
      </c>
      <c r="C345" s="75" t="s">
        <v>22</v>
      </c>
    </row>
    <row r="346" spans="2:3" x14ac:dyDescent="0.45">
      <c r="B346" t="s">
        <v>585</v>
      </c>
      <c r="C346" s="75" t="s">
        <v>22</v>
      </c>
    </row>
    <row r="347" spans="2:3" x14ac:dyDescent="0.45">
      <c r="B347" s="86" t="s">
        <v>517</v>
      </c>
      <c r="C347" s="75" t="s">
        <v>22</v>
      </c>
    </row>
    <row r="348" spans="2:3" x14ac:dyDescent="0.45">
      <c r="B348" s="86" t="s">
        <v>323</v>
      </c>
      <c r="C348" s="75" t="s">
        <v>22</v>
      </c>
    </row>
    <row r="349" spans="2:3" x14ac:dyDescent="0.45">
      <c r="B349" t="s">
        <v>464</v>
      </c>
      <c r="C349" s="75" t="s">
        <v>22</v>
      </c>
    </row>
    <row r="350" spans="2:3" x14ac:dyDescent="0.45">
      <c r="B350" s="86" t="s">
        <v>224</v>
      </c>
      <c r="C350" s="75" t="s">
        <v>22</v>
      </c>
    </row>
    <row r="351" spans="2:3" x14ac:dyDescent="0.45">
      <c r="B351" s="86" t="s">
        <v>134</v>
      </c>
      <c r="C351" s="75" t="s">
        <v>22</v>
      </c>
    </row>
    <row r="352" spans="2:3" x14ac:dyDescent="0.45">
      <c r="B352" s="86" t="s">
        <v>300</v>
      </c>
      <c r="C352" s="75" t="s">
        <v>22</v>
      </c>
    </row>
    <row r="353" spans="2:3" x14ac:dyDescent="0.45">
      <c r="B353" t="s">
        <v>254</v>
      </c>
      <c r="C353" s="75" t="s">
        <v>22</v>
      </c>
    </row>
    <row r="354" spans="2:3" x14ac:dyDescent="0.45">
      <c r="B354" s="86" t="s">
        <v>268</v>
      </c>
      <c r="C354" s="75" t="s">
        <v>22</v>
      </c>
    </row>
    <row r="355" spans="2:3" x14ac:dyDescent="0.45">
      <c r="B355" s="86" t="s">
        <v>418</v>
      </c>
      <c r="C355" s="75" t="s">
        <v>22</v>
      </c>
    </row>
    <row r="356" spans="2:3" x14ac:dyDescent="0.45">
      <c r="B356" s="86" t="s">
        <v>500</v>
      </c>
      <c r="C356" s="75" t="s">
        <v>22</v>
      </c>
    </row>
    <row r="357" spans="2:3" x14ac:dyDescent="0.45">
      <c r="B357" s="86" t="s">
        <v>579</v>
      </c>
      <c r="C357" s="75" t="s">
        <v>22</v>
      </c>
    </row>
    <row r="358" spans="2:3" x14ac:dyDescent="0.45">
      <c r="B358" s="86" t="s">
        <v>512</v>
      </c>
      <c r="C358" s="75" t="s">
        <v>22</v>
      </c>
    </row>
    <row r="359" spans="2:3" x14ac:dyDescent="0.45">
      <c r="B359" s="86" t="s">
        <v>308</v>
      </c>
      <c r="C359" s="75" t="s">
        <v>22</v>
      </c>
    </row>
    <row r="360" spans="2:3" x14ac:dyDescent="0.45">
      <c r="B360" s="86" t="s">
        <v>302</v>
      </c>
      <c r="C360" s="75" t="s">
        <v>22</v>
      </c>
    </row>
    <row r="361" spans="2:3" x14ac:dyDescent="0.45">
      <c r="B361" s="86" t="s">
        <v>306</v>
      </c>
      <c r="C361" s="75" t="s">
        <v>22</v>
      </c>
    </row>
    <row r="362" spans="2:3" x14ac:dyDescent="0.45">
      <c r="B362" s="86" t="s">
        <v>375</v>
      </c>
      <c r="C362" s="75" t="s">
        <v>22</v>
      </c>
    </row>
    <row r="363" spans="2:3" x14ac:dyDescent="0.45">
      <c r="B363" s="86" t="s">
        <v>368</v>
      </c>
      <c r="C363" s="75" t="s">
        <v>22</v>
      </c>
    </row>
    <row r="364" spans="2:3" x14ac:dyDescent="0.45">
      <c r="B364" t="s">
        <v>586</v>
      </c>
      <c r="C364" s="75" t="s">
        <v>22</v>
      </c>
    </row>
    <row r="365" spans="2:3" x14ac:dyDescent="0.45">
      <c r="B365" s="86" t="s">
        <v>436</v>
      </c>
      <c r="C365" s="75" t="s">
        <v>22</v>
      </c>
    </row>
    <row r="366" spans="2:3" x14ac:dyDescent="0.45">
      <c r="B366" s="86" t="s">
        <v>460</v>
      </c>
      <c r="C366" s="75" t="s">
        <v>22</v>
      </c>
    </row>
    <row r="367" spans="2:3" x14ac:dyDescent="0.45">
      <c r="B367" s="86" t="s">
        <v>296</v>
      </c>
      <c r="C367" s="75" t="s">
        <v>22</v>
      </c>
    </row>
    <row r="368" spans="2:3" x14ac:dyDescent="0.45">
      <c r="B368" s="86" t="s">
        <v>307</v>
      </c>
      <c r="C368" s="75" t="s">
        <v>22</v>
      </c>
    </row>
    <row r="369" spans="2:3" x14ac:dyDescent="0.45">
      <c r="B369" s="86" t="s">
        <v>251</v>
      </c>
      <c r="C369" s="75" t="s">
        <v>22</v>
      </c>
    </row>
    <row r="370" spans="2:3" x14ac:dyDescent="0.45">
      <c r="B370" s="86" t="s">
        <v>140</v>
      </c>
      <c r="C370" s="75" t="s">
        <v>22</v>
      </c>
    </row>
    <row r="371" spans="2:3" x14ac:dyDescent="0.45">
      <c r="B371" s="86" t="s">
        <v>510</v>
      </c>
      <c r="C371" s="75" t="s">
        <v>22</v>
      </c>
    </row>
    <row r="372" spans="2:3" x14ac:dyDescent="0.45">
      <c r="B372" s="86" t="s">
        <v>434</v>
      </c>
      <c r="C372" s="75" t="s">
        <v>22</v>
      </c>
    </row>
    <row r="373" spans="2:3" x14ac:dyDescent="0.45">
      <c r="B373" s="86" t="s">
        <v>381</v>
      </c>
      <c r="C373" s="75" t="s">
        <v>22</v>
      </c>
    </row>
    <row r="374" spans="2:3" x14ac:dyDescent="0.45">
      <c r="B374" s="86" t="s">
        <v>380</v>
      </c>
      <c r="C374" s="75" t="s">
        <v>22</v>
      </c>
    </row>
    <row r="375" spans="2:3" x14ac:dyDescent="0.45">
      <c r="B375" s="86" t="s">
        <v>493</v>
      </c>
      <c r="C375" s="75" t="s">
        <v>22</v>
      </c>
    </row>
    <row r="376" spans="2:3" x14ac:dyDescent="0.45">
      <c r="B376" s="86" t="s">
        <v>322</v>
      </c>
      <c r="C376" s="75" t="s">
        <v>22</v>
      </c>
    </row>
    <row r="377" spans="2:3" x14ac:dyDescent="0.45">
      <c r="B377" s="86" t="s">
        <v>417</v>
      </c>
      <c r="C377" s="75" t="s">
        <v>22</v>
      </c>
    </row>
    <row r="378" spans="2:3" x14ac:dyDescent="0.45">
      <c r="B378" s="86" t="s">
        <v>139</v>
      </c>
      <c r="C378" s="75" t="s">
        <v>22</v>
      </c>
    </row>
    <row r="379" spans="2:3" x14ac:dyDescent="0.45">
      <c r="B379" s="86" t="s">
        <v>298</v>
      </c>
      <c r="C379" s="75" t="s">
        <v>22</v>
      </c>
    </row>
    <row r="380" spans="2:3" x14ac:dyDescent="0.45">
      <c r="B380" t="s">
        <v>584</v>
      </c>
      <c r="C380" s="75" t="s">
        <v>22</v>
      </c>
    </row>
    <row r="381" spans="2:3" x14ac:dyDescent="0.45">
      <c r="B381" s="86" t="s">
        <v>374</v>
      </c>
      <c r="C381" s="75" t="s">
        <v>22</v>
      </c>
    </row>
    <row r="382" spans="2:3" x14ac:dyDescent="0.45">
      <c r="B382" s="86" t="s">
        <v>379</v>
      </c>
      <c r="C382" s="75" t="s">
        <v>22</v>
      </c>
    </row>
    <row r="383" spans="2:3" x14ac:dyDescent="0.45">
      <c r="B383" s="86" t="s">
        <v>136</v>
      </c>
      <c r="C383" s="75" t="s">
        <v>22</v>
      </c>
    </row>
    <row r="384" spans="2:3" x14ac:dyDescent="0.45">
      <c r="B384" s="86" t="s">
        <v>419</v>
      </c>
      <c r="C384" s="75" t="s">
        <v>22</v>
      </c>
    </row>
    <row r="385" spans="2:3" x14ac:dyDescent="0.45">
      <c r="B385" s="86" t="s">
        <v>468</v>
      </c>
      <c r="C385" s="75" t="s">
        <v>22</v>
      </c>
    </row>
    <row r="386" spans="2:3" x14ac:dyDescent="0.45">
      <c r="B386" s="86" t="s">
        <v>568</v>
      </c>
      <c r="C386" s="75" t="s">
        <v>22</v>
      </c>
    </row>
    <row r="387" spans="2:3" x14ac:dyDescent="0.45">
      <c r="B387" t="s">
        <v>588</v>
      </c>
      <c r="C387" s="75" t="s">
        <v>22</v>
      </c>
    </row>
    <row r="388" spans="2:3" x14ac:dyDescent="0.45">
      <c r="B388" s="86" t="s">
        <v>477</v>
      </c>
      <c r="C388" s="75" t="s">
        <v>22</v>
      </c>
    </row>
    <row r="389" spans="2:3" x14ac:dyDescent="0.45">
      <c r="B389" s="86" t="s">
        <v>350</v>
      </c>
      <c r="C389" s="75" t="s">
        <v>22</v>
      </c>
    </row>
    <row r="390" spans="2:3" x14ac:dyDescent="0.45">
      <c r="B390" s="86" t="s">
        <v>372</v>
      </c>
      <c r="C390" s="75" t="s">
        <v>22</v>
      </c>
    </row>
    <row r="391" spans="2:3" x14ac:dyDescent="0.45">
      <c r="B391" s="86" t="s">
        <v>397</v>
      </c>
      <c r="C391" s="75" t="s">
        <v>22</v>
      </c>
    </row>
    <row r="392" spans="2:3" x14ac:dyDescent="0.45">
      <c r="B392" s="86" t="s">
        <v>274</v>
      </c>
      <c r="C392" s="75" t="s">
        <v>22</v>
      </c>
    </row>
    <row r="393" spans="2:3" x14ac:dyDescent="0.45">
      <c r="B393" s="86" t="s">
        <v>204</v>
      </c>
      <c r="C393" s="75" t="s">
        <v>22</v>
      </c>
    </row>
    <row r="394" spans="2:3" x14ac:dyDescent="0.45">
      <c r="B394" s="86" t="s">
        <v>471</v>
      </c>
      <c r="C394" s="75" t="s">
        <v>22</v>
      </c>
    </row>
    <row r="395" spans="2:3" x14ac:dyDescent="0.45">
      <c r="B395" s="86" t="s">
        <v>414</v>
      </c>
      <c r="C395" s="75" t="s">
        <v>22</v>
      </c>
    </row>
    <row r="396" spans="2:3" x14ac:dyDescent="0.45">
      <c r="B396" s="86" t="s">
        <v>250</v>
      </c>
      <c r="C396" s="75" t="s">
        <v>22</v>
      </c>
    </row>
    <row r="397" spans="2:3" x14ac:dyDescent="0.45">
      <c r="B397" s="86" t="s">
        <v>366</v>
      </c>
      <c r="C397" s="75" t="s">
        <v>22</v>
      </c>
    </row>
    <row r="398" spans="2:3" x14ac:dyDescent="0.45">
      <c r="B398" s="86" t="s">
        <v>373</v>
      </c>
      <c r="C398" s="75" t="s">
        <v>22</v>
      </c>
    </row>
    <row r="399" spans="2:3" x14ac:dyDescent="0.45">
      <c r="B399" s="86" t="s">
        <v>470</v>
      </c>
      <c r="C399" s="75" t="s">
        <v>22</v>
      </c>
    </row>
    <row r="400" spans="2:3" x14ac:dyDescent="0.45">
      <c r="B400" s="86" t="s">
        <v>582</v>
      </c>
      <c r="C400" s="75" t="s">
        <v>22</v>
      </c>
    </row>
    <row r="401" spans="2:3" x14ac:dyDescent="0.45">
      <c r="B401" s="86" t="s">
        <v>581</v>
      </c>
      <c r="C401" s="75" t="s">
        <v>22</v>
      </c>
    </row>
    <row r="402" spans="2:3" x14ac:dyDescent="0.45">
      <c r="B402" t="s">
        <v>587</v>
      </c>
      <c r="C402" s="75" t="s">
        <v>22</v>
      </c>
    </row>
    <row r="403" spans="2:3" x14ac:dyDescent="0.45">
      <c r="B403" s="86" t="s">
        <v>290</v>
      </c>
      <c r="C403" s="75" t="s">
        <v>22</v>
      </c>
    </row>
    <row r="404" spans="2:3" x14ac:dyDescent="0.45">
      <c r="B404" s="86" t="s">
        <v>494</v>
      </c>
      <c r="C404" s="75" t="s">
        <v>22</v>
      </c>
    </row>
    <row r="405" spans="2:3" x14ac:dyDescent="0.45">
      <c r="B405" s="86" t="s">
        <v>513</v>
      </c>
      <c r="C405" s="75" t="s">
        <v>22</v>
      </c>
    </row>
    <row r="406" spans="2:3" x14ac:dyDescent="0.45">
      <c r="B406" s="86" t="s">
        <v>249</v>
      </c>
      <c r="C406" s="75" t="s">
        <v>22</v>
      </c>
    </row>
    <row r="407" spans="2:3" x14ac:dyDescent="0.45">
      <c r="B407" s="86" t="s">
        <v>396</v>
      </c>
      <c r="C407" s="75" t="s">
        <v>22</v>
      </c>
    </row>
    <row r="408" spans="2:3" x14ac:dyDescent="0.45">
      <c r="B408" t="s">
        <v>438</v>
      </c>
      <c r="C408" s="75" t="s">
        <v>22</v>
      </c>
    </row>
    <row r="409" spans="2:3" x14ac:dyDescent="0.45">
      <c r="B409" t="s">
        <v>495</v>
      </c>
      <c r="C409" s="75" t="s">
        <v>22</v>
      </c>
    </row>
    <row r="410" spans="2:3" x14ac:dyDescent="0.45">
      <c r="B410" s="86" t="s">
        <v>376</v>
      </c>
      <c r="C410" s="75" t="s">
        <v>22</v>
      </c>
    </row>
    <row r="411" spans="2:3" x14ac:dyDescent="0.45">
      <c r="B411" t="s">
        <v>398</v>
      </c>
      <c r="C411" s="75" t="s">
        <v>22</v>
      </c>
    </row>
    <row r="412" spans="2:3" x14ac:dyDescent="0.45">
      <c r="B412" s="86" t="s">
        <v>207</v>
      </c>
      <c r="C412" s="75" t="s">
        <v>22</v>
      </c>
    </row>
    <row r="413" spans="2:3" x14ac:dyDescent="0.45">
      <c r="B413" s="86" t="s">
        <v>341</v>
      </c>
      <c r="C413" s="75" t="s">
        <v>22</v>
      </c>
    </row>
    <row r="414" spans="2:3" x14ac:dyDescent="0.45">
      <c r="B414" s="86" t="s">
        <v>270</v>
      </c>
      <c r="C414" s="75" t="s">
        <v>22</v>
      </c>
    </row>
    <row r="415" spans="2:3" x14ac:dyDescent="0.45">
      <c r="B415" s="86" t="s">
        <v>511</v>
      </c>
      <c r="C415" s="75" t="s">
        <v>22</v>
      </c>
    </row>
    <row r="416" spans="2:3" x14ac:dyDescent="0.45">
      <c r="B416" s="86" t="s">
        <v>271</v>
      </c>
      <c r="C416" s="75" t="s">
        <v>22</v>
      </c>
    </row>
    <row r="417" spans="2:3" x14ac:dyDescent="0.45">
      <c r="B417" s="86" t="s">
        <v>556</v>
      </c>
      <c r="C417" s="75" t="s">
        <v>22</v>
      </c>
    </row>
    <row r="418" spans="2:3" x14ac:dyDescent="0.45">
      <c r="B418" s="86" t="s">
        <v>133</v>
      </c>
      <c r="C418" s="75" t="s">
        <v>22</v>
      </c>
    </row>
    <row r="419" spans="2:3" x14ac:dyDescent="0.45">
      <c r="B419" s="86" t="s">
        <v>272</v>
      </c>
      <c r="C419" s="75" t="s">
        <v>22</v>
      </c>
    </row>
    <row r="420" spans="2:3" x14ac:dyDescent="0.45">
      <c r="B420" s="86" t="s">
        <v>554</v>
      </c>
      <c r="C420" s="75" t="s">
        <v>22</v>
      </c>
    </row>
    <row r="421" spans="2:3" x14ac:dyDescent="0.45">
      <c r="B421" s="86" t="s">
        <v>569</v>
      </c>
      <c r="C421" s="75" t="s">
        <v>22</v>
      </c>
    </row>
    <row r="422" spans="2:3" x14ac:dyDescent="0.45">
      <c r="B422" s="86" t="s">
        <v>526</v>
      </c>
      <c r="C422" s="75" t="s">
        <v>89</v>
      </c>
    </row>
    <row r="423" spans="2:3" x14ac:dyDescent="0.45">
      <c r="B423" t="s">
        <v>538</v>
      </c>
      <c r="C423" s="75" t="s">
        <v>89</v>
      </c>
    </row>
    <row r="424" spans="2:3" x14ac:dyDescent="0.45">
      <c r="B424" s="86" t="s">
        <v>338</v>
      </c>
      <c r="C424" s="75" t="s">
        <v>89</v>
      </c>
    </row>
    <row r="425" spans="2:3" x14ac:dyDescent="0.45">
      <c r="B425" s="86" t="s">
        <v>304</v>
      </c>
      <c r="C425" s="75" t="s">
        <v>89</v>
      </c>
    </row>
    <row r="426" spans="2:3" x14ac:dyDescent="0.45">
      <c r="B426" s="86" t="s">
        <v>580</v>
      </c>
      <c r="C426" s="75" t="s">
        <v>89</v>
      </c>
    </row>
    <row r="427" spans="2:3" x14ac:dyDescent="0.45">
      <c r="B427" s="86" t="s">
        <v>273</v>
      </c>
      <c r="C427" s="75" t="s">
        <v>89</v>
      </c>
    </row>
    <row r="428" spans="2:3" x14ac:dyDescent="0.45">
      <c r="B428" s="86" t="s">
        <v>340</v>
      </c>
      <c r="C428" s="75" t="s">
        <v>89</v>
      </c>
    </row>
    <row r="429" spans="2:3" x14ac:dyDescent="0.45">
      <c r="B429" s="86" t="s">
        <v>231</v>
      </c>
      <c r="C429" s="75" t="s">
        <v>89</v>
      </c>
    </row>
    <row r="430" spans="2:3" x14ac:dyDescent="0.45">
      <c r="B430" s="86" t="s">
        <v>232</v>
      </c>
      <c r="C430" s="75" t="s">
        <v>89</v>
      </c>
    </row>
    <row r="431" spans="2:3" x14ac:dyDescent="0.45">
      <c r="B431" s="86" t="s">
        <v>233</v>
      </c>
      <c r="C431" s="75" t="s">
        <v>89</v>
      </c>
    </row>
    <row r="432" spans="2:3" x14ac:dyDescent="0.45">
      <c r="B432" s="86" t="s">
        <v>234</v>
      </c>
      <c r="C432" s="75" t="s">
        <v>89</v>
      </c>
    </row>
    <row r="433" spans="2:3" x14ac:dyDescent="0.45">
      <c r="B433" s="86" t="s">
        <v>235</v>
      </c>
      <c r="C433" s="75" t="s">
        <v>89</v>
      </c>
    </row>
    <row r="434" spans="2:3" x14ac:dyDescent="0.45">
      <c r="B434" s="86" t="s">
        <v>236</v>
      </c>
      <c r="C434" s="75" t="s">
        <v>89</v>
      </c>
    </row>
    <row r="435" spans="2:3" x14ac:dyDescent="0.45">
      <c r="B435" s="86" t="s">
        <v>237</v>
      </c>
      <c r="C435" s="75" t="s">
        <v>89</v>
      </c>
    </row>
    <row r="436" spans="2:3" x14ac:dyDescent="0.45">
      <c r="B436" s="86" t="s">
        <v>238</v>
      </c>
      <c r="C436" s="75" t="s">
        <v>89</v>
      </c>
    </row>
    <row r="437" spans="2:3" x14ac:dyDescent="0.45">
      <c r="B437" s="86" t="s">
        <v>239</v>
      </c>
      <c r="C437" s="75" t="s">
        <v>89</v>
      </c>
    </row>
    <row r="438" spans="2:3" x14ac:dyDescent="0.45">
      <c r="B438" s="86" t="s">
        <v>240</v>
      </c>
      <c r="C438" s="75" t="s">
        <v>89</v>
      </c>
    </row>
    <row r="439" spans="2:3" ht="14.65" thickBot="1" x14ac:dyDescent="0.5">
      <c r="B439" s="91" t="s">
        <v>241</v>
      </c>
      <c r="C439" s="75" t="s">
        <v>89</v>
      </c>
    </row>
    <row r="440" spans="2:3" x14ac:dyDescent="0.45">
      <c r="B440" s="86" t="s">
        <v>242</v>
      </c>
      <c r="C440" s="75" t="s">
        <v>89</v>
      </c>
    </row>
    <row r="441" spans="2:3" x14ac:dyDescent="0.45">
      <c r="B441" s="86" t="s">
        <v>243</v>
      </c>
      <c r="C441" s="75" t="s">
        <v>89</v>
      </c>
    </row>
    <row r="442" spans="2:3" x14ac:dyDescent="0.45">
      <c r="B442" s="86" t="s">
        <v>244</v>
      </c>
      <c r="C442" s="75" t="s">
        <v>89</v>
      </c>
    </row>
    <row r="443" spans="2:3" x14ac:dyDescent="0.45">
      <c r="B443" s="86" t="s">
        <v>245</v>
      </c>
      <c r="C443" s="75" t="s">
        <v>89</v>
      </c>
    </row>
    <row r="444" spans="2:3" x14ac:dyDescent="0.45">
      <c r="B444" s="86" t="s">
        <v>246</v>
      </c>
      <c r="C444" s="75" t="s">
        <v>89</v>
      </c>
    </row>
    <row r="445" spans="2:3" x14ac:dyDescent="0.45">
      <c r="B445" s="86" t="s">
        <v>247</v>
      </c>
      <c r="C445" s="75" t="s">
        <v>89</v>
      </c>
    </row>
    <row r="446" spans="2:3" x14ac:dyDescent="0.45">
      <c r="B446" s="86" t="s">
        <v>248</v>
      </c>
      <c r="C446" s="75" t="s">
        <v>89</v>
      </c>
    </row>
    <row r="447" spans="2:3" x14ac:dyDescent="0.45">
      <c r="B447" s="86" t="s">
        <v>269</v>
      </c>
      <c r="C447" s="75" t="s">
        <v>89</v>
      </c>
    </row>
    <row r="448" spans="2:3" x14ac:dyDescent="0.45">
      <c r="B448" s="86" t="s">
        <v>377</v>
      </c>
      <c r="C448" s="75" t="s">
        <v>89</v>
      </c>
    </row>
    <row r="449" spans="2:3" x14ac:dyDescent="0.45">
      <c r="B449" s="86" t="s">
        <v>378</v>
      </c>
      <c r="C449" s="75" t="s">
        <v>89</v>
      </c>
    </row>
    <row r="450" spans="2:3" x14ac:dyDescent="0.45">
      <c r="B450" s="86" t="s">
        <v>482</v>
      </c>
      <c r="C450" s="75" t="s">
        <v>89</v>
      </c>
    </row>
    <row r="451" spans="2:3" x14ac:dyDescent="0.45">
      <c r="B451" s="86" t="s">
        <v>521</v>
      </c>
      <c r="C451" s="75" t="s">
        <v>89</v>
      </c>
    </row>
    <row r="452" spans="2:3" x14ac:dyDescent="0.45">
      <c r="B452" t="s">
        <v>528</v>
      </c>
      <c r="C452" s="75" t="s">
        <v>89</v>
      </c>
    </row>
    <row r="453" spans="2:3" x14ac:dyDescent="0.45">
      <c r="B453" t="s">
        <v>529</v>
      </c>
      <c r="C453" s="75" t="s">
        <v>89</v>
      </c>
    </row>
    <row r="454" spans="2:3" x14ac:dyDescent="0.45">
      <c r="B454" s="86" t="s">
        <v>530</v>
      </c>
      <c r="C454" s="75" t="s">
        <v>89</v>
      </c>
    </row>
    <row r="455" spans="2:3" x14ac:dyDescent="0.45">
      <c r="B455" s="86" t="s">
        <v>531</v>
      </c>
      <c r="C455" s="75" t="s">
        <v>89</v>
      </c>
    </row>
    <row r="456" spans="2:3" x14ac:dyDescent="0.45">
      <c r="B456" s="86" t="s">
        <v>532</v>
      </c>
      <c r="C456" s="75" t="s">
        <v>89</v>
      </c>
    </row>
    <row r="457" spans="2:3" x14ac:dyDescent="0.45">
      <c r="B457" s="86" t="s">
        <v>533</v>
      </c>
      <c r="C457" s="75" t="s">
        <v>89</v>
      </c>
    </row>
    <row r="458" spans="2:3" x14ac:dyDescent="0.45">
      <c r="B458" t="s">
        <v>534</v>
      </c>
      <c r="C458" s="75" t="s">
        <v>89</v>
      </c>
    </row>
    <row r="459" spans="2:3" x14ac:dyDescent="0.45">
      <c r="B459" s="86" t="s">
        <v>535</v>
      </c>
      <c r="C459" s="75" t="s">
        <v>89</v>
      </c>
    </row>
    <row r="460" spans="2:3" x14ac:dyDescent="0.45">
      <c r="B460" s="86" t="s">
        <v>555</v>
      </c>
      <c r="C460" s="75" t="s">
        <v>89</v>
      </c>
    </row>
    <row r="461" spans="2:3" x14ac:dyDescent="0.45">
      <c r="B461" s="86" t="s">
        <v>570</v>
      </c>
      <c r="C461" s="75" t="s">
        <v>89</v>
      </c>
    </row>
    <row r="462" spans="2:3" x14ac:dyDescent="0.45">
      <c r="B462" s="86" t="s">
        <v>571</v>
      </c>
      <c r="C462" s="75" t="s">
        <v>89</v>
      </c>
    </row>
    <row r="463" spans="2:3" x14ac:dyDescent="0.45">
      <c r="B463" s="86" t="s">
        <v>572</v>
      </c>
      <c r="C463" s="75" t="s">
        <v>89</v>
      </c>
    </row>
    <row r="464" spans="2:3" x14ac:dyDescent="0.45">
      <c r="B464" s="86" t="s">
        <v>573</v>
      </c>
      <c r="C464" s="75" t="s">
        <v>89</v>
      </c>
    </row>
    <row r="465" spans="2:3" x14ac:dyDescent="0.45">
      <c r="B465" s="86" t="s">
        <v>574</v>
      </c>
      <c r="C465" s="75" t="s">
        <v>89</v>
      </c>
    </row>
    <row r="466" spans="2:3" x14ac:dyDescent="0.45">
      <c r="B466" s="86" t="s">
        <v>575</v>
      </c>
      <c r="C466" s="75" t="s">
        <v>89</v>
      </c>
    </row>
    <row r="467" spans="2:3" x14ac:dyDescent="0.45">
      <c r="B467" s="86" t="s">
        <v>576</v>
      </c>
      <c r="C467" s="75" t="s">
        <v>89</v>
      </c>
    </row>
  </sheetData>
  <autoFilter ref="B6:D463" xr:uid="{DFA8F42A-92ED-4C0A-9270-7FE75B7D12FC}">
    <sortState xmlns:xlrd2="http://schemas.microsoft.com/office/spreadsheetml/2017/richdata2" ref="B7:D463">
      <sortCondition ref="C7:C463"/>
      <sortCondition descending="1" ref="D7:D463"/>
    </sortState>
  </autoFilter>
  <sortState xmlns:xlrd2="http://schemas.microsoft.com/office/spreadsheetml/2017/richdata2" ref="M3:N16">
    <sortCondition descending="1" ref="N3:N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Forecast Analysis</vt:lpstr>
      <vt:lpstr>Sales+FC</vt:lpstr>
      <vt:lpstr>SKU Level Accuracy - Last Month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2022-04-07T08:44:05Z</dcterms:modified>
</cp:coreProperties>
</file>